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updateLinks="always" codeName="ThisWorkbook" defaultThemeVersion="124226"/>
  <mc:AlternateContent xmlns:mc="http://schemas.openxmlformats.org/markup-compatibility/2006">
    <mc:Choice Requires="x15">
      <x15ac:absPath xmlns:x15ac="http://schemas.microsoft.com/office/spreadsheetml/2010/11/ac" url="G:\Payroll\Common\Patty\Biweekly\"/>
    </mc:Choice>
  </mc:AlternateContent>
  <bookViews>
    <workbookView xWindow="2505" yWindow="465" windowWidth="25245" windowHeight="21135"/>
  </bookViews>
  <sheets>
    <sheet name="BiWeekly" sheetId="1" r:id="rId1"/>
    <sheet name="Special Instructions" sheetId="3" r:id="rId2"/>
    <sheet name="Sheet2" sheetId="2" state="hidden" r:id="rId3"/>
  </sheets>
  <definedNames>
    <definedName name="_12_6_2008">Sheet2!$B$3:$B$28</definedName>
    <definedName name="_30">Sheet2!$D$2:$D$25</definedName>
    <definedName name="_xlnm._FilterDatabase" localSheetId="0" hidden="1">BiWeekly!$P$6:$P$7</definedName>
    <definedName name="Time">Sheet2!$D$2:$D$49</definedName>
    <definedName name="Times">Sheet2!$C$2:$C$26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 i="1" l="1"/>
  <c r="P24" i="1" l="1"/>
  <c r="Q24" i="1"/>
  <c r="R24" i="1"/>
  <c r="S24" i="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l="1"/>
  <c r="B108" i="2" s="1"/>
  <c r="B109" i="2" s="1"/>
  <c r="B110" i="2" s="1"/>
  <c r="B111" i="2" s="1"/>
  <c r="B112" i="2" s="1"/>
  <c r="B113" i="2" s="1"/>
  <c r="B114" i="2" s="1"/>
  <c r="B115" i="2" s="1"/>
  <c r="B116" i="2" s="1"/>
  <c r="B117" i="2" s="1"/>
  <c r="B118" i="2" s="1"/>
  <c r="B119" i="2" s="1"/>
  <c r="B120" i="2" s="1"/>
  <c r="B121" i="2" s="1"/>
  <c r="B122" i="2" s="1"/>
  <c r="B123" i="2" s="1"/>
  <c r="B124" i="2" s="1"/>
  <c r="B125" i="2" s="1"/>
  <c r="B126" i="2" s="1"/>
  <c r="T8" i="1"/>
  <c r="T10" i="1"/>
  <c r="T12" i="1"/>
  <c r="K10" i="1"/>
  <c r="K38" i="1"/>
  <c r="K36" i="1"/>
  <c r="K34" i="1"/>
  <c r="K32" i="1"/>
  <c r="K30" i="1"/>
  <c r="K28" i="1"/>
  <c r="K26" i="1"/>
  <c r="K20" i="1"/>
  <c r="K18" i="1"/>
  <c r="K16" i="1"/>
  <c r="K14" i="1"/>
  <c r="K8" i="1"/>
  <c r="U40" i="1"/>
  <c r="S40" i="1"/>
  <c r="R40" i="1"/>
  <c r="Q40" i="1"/>
  <c r="P40" i="1"/>
  <c r="O40" i="1"/>
  <c r="N40" i="1"/>
  <c r="M40" i="1"/>
  <c r="L40" i="1"/>
  <c r="U22" i="1"/>
  <c r="U44" i="1" s="1"/>
  <c r="S22" i="1"/>
  <c r="R22" i="1"/>
  <c r="R44" i="1" s="1"/>
  <c r="Q22" i="1"/>
  <c r="Q44" i="1" s="1"/>
  <c r="P22" i="1"/>
  <c r="O22" i="1"/>
  <c r="O44" i="1" s="1"/>
  <c r="N22" i="1"/>
  <c r="M22" i="1"/>
  <c r="T38" i="1"/>
  <c r="T36" i="1"/>
  <c r="T34" i="1"/>
  <c r="T32" i="1"/>
  <c r="T30" i="1"/>
  <c r="T28" i="1"/>
  <c r="T26" i="1"/>
  <c r="T20" i="1"/>
  <c r="T18" i="1"/>
  <c r="T16" i="1"/>
  <c r="T14" i="1"/>
  <c r="R4" i="1"/>
  <c r="B12" i="1"/>
  <c r="B10" i="1"/>
  <c r="Q42" i="1"/>
  <c r="B8" i="1"/>
  <c r="B14" i="1"/>
  <c r="B16" i="1"/>
  <c r="B18" i="1"/>
  <c r="B20" i="1"/>
  <c r="L22" i="1"/>
  <c r="B26" i="1"/>
  <c r="B28" i="1"/>
  <c r="B30" i="1"/>
  <c r="B32" i="1"/>
  <c r="B34" i="1"/>
  <c r="B36" i="1"/>
  <c r="B38" i="1"/>
  <c r="P42" i="1"/>
  <c r="R42" i="1"/>
  <c r="S42" i="1"/>
  <c r="S44" i="1" l="1"/>
  <c r="P44" i="1"/>
  <c r="T40" i="1"/>
  <c r="L44" i="1"/>
  <c r="M44" i="1"/>
  <c r="K40" i="1"/>
  <c r="K22" i="1"/>
  <c r="N44" i="1"/>
  <c r="T22" i="1"/>
  <c r="T44" i="1" l="1"/>
  <c r="K44" i="1"/>
</calcChain>
</file>

<file path=xl/comments1.xml><?xml version="1.0" encoding="utf-8"?>
<comments xmlns="http://schemas.openxmlformats.org/spreadsheetml/2006/main">
  <authors>
    <author>%username%</author>
  </authors>
  <commentList>
    <comment ref="J8" authorId="0" shapeId="0">
      <text>
        <r>
          <rPr>
            <b/>
            <sz val="9"/>
            <color indexed="81"/>
            <rFont val="Tahoma"/>
            <family val="2"/>
          </rPr>
          <t>To be completed by Supervisor
Tier Definition:
Tier 1:  On Campus
Tier 2:  Working Remotely
Tier 3:  Not working (Standby)</t>
        </r>
      </text>
    </comment>
    <comment ref="P8" authorId="0" shapeId="0">
      <text>
        <r>
          <rPr>
            <b/>
            <sz val="9"/>
            <color indexed="81"/>
            <rFont val="Tahoma"/>
            <family val="2"/>
          </rPr>
          <t>Must be completed by Supervisor</t>
        </r>
      </text>
    </comment>
    <comment ref="J10" authorId="0" shapeId="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10" authorId="0" shapeId="0">
      <text>
        <r>
          <rPr>
            <b/>
            <sz val="9"/>
            <color indexed="81"/>
            <rFont val="Tahoma"/>
            <family val="2"/>
          </rPr>
          <t>Must be completed by Supervisor</t>
        </r>
      </text>
    </comment>
    <comment ref="J12" authorId="0" shapeId="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12" authorId="0" shapeId="0">
      <text>
        <r>
          <rPr>
            <b/>
            <sz val="9"/>
            <color indexed="81"/>
            <rFont val="Tahoma"/>
            <family val="2"/>
          </rPr>
          <t>Must be completed by Supervisor</t>
        </r>
      </text>
    </comment>
    <comment ref="J14" authorId="0" shapeId="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14" authorId="0" shapeId="0">
      <text>
        <r>
          <rPr>
            <b/>
            <sz val="9"/>
            <color indexed="81"/>
            <rFont val="Tahoma"/>
            <family val="2"/>
          </rPr>
          <t>Must be completed by Supervisor</t>
        </r>
      </text>
    </comment>
    <comment ref="J16" authorId="0" shapeId="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16" authorId="0" shapeId="0">
      <text>
        <r>
          <rPr>
            <b/>
            <sz val="9"/>
            <color indexed="81"/>
            <rFont val="Tahoma"/>
            <family val="2"/>
          </rPr>
          <t>Must be completed by Supervisor</t>
        </r>
      </text>
    </comment>
    <comment ref="J18" authorId="0" shapeId="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18" authorId="0" shapeId="0">
      <text>
        <r>
          <rPr>
            <b/>
            <sz val="9"/>
            <color indexed="81"/>
            <rFont val="Tahoma"/>
            <family val="2"/>
          </rPr>
          <t>Must be completed by Supervisor</t>
        </r>
      </text>
    </comment>
    <comment ref="J20" authorId="0" shapeId="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20" authorId="0" shapeId="0">
      <text>
        <r>
          <rPr>
            <b/>
            <sz val="9"/>
            <color indexed="81"/>
            <rFont val="Tahoma"/>
            <family val="2"/>
          </rPr>
          <t>Must be completed by Supervisor</t>
        </r>
      </text>
    </comment>
    <comment ref="J26" authorId="0" shapeId="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26" authorId="0" shapeId="0">
      <text>
        <r>
          <rPr>
            <b/>
            <sz val="9"/>
            <color indexed="81"/>
            <rFont val="Tahoma"/>
            <family val="2"/>
          </rPr>
          <t>Must be completed by Supervisor</t>
        </r>
      </text>
    </comment>
    <comment ref="J28" authorId="0" shapeId="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28" authorId="0" shapeId="0">
      <text>
        <r>
          <rPr>
            <b/>
            <sz val="9"/>
            <color indexed="81"/>
            <rFont val="Tahoma"/>
            <family val="2"/>
          </rPr>
          <t>Must be completed by Supervisor</t>
        </r>
      </text>
    </comment>
    <comment ref="J30" authorId="0" shapeId="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30" authorId="0" shapeId="0">
      <text>
        <r>
          <rPr>
            <b/>
            <sz val="9"/>
            <color indexed="81"/>
            <rFont val="Tahoma"/>
            <family val="2"/>
          </rPr>
          <t>Must be completed by Supervisor</t>
        </r>
      </text>
    </comment>
    <comment ref="J32" authorId="0" shapeId="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32" authorId="0" shapeId="0">
      <text>
        <r>
          <rPr>
            <b/>
            <sz val="9"/>
            <color indexed="81"/>
            <rFont val="Tahoma"/>
            <family val="2"/>
          </rPr>
          <t>Must be completed by Supervisor</t>
        </r>
      </text>
    </comment>
    <comment ref="J34" authorId="0" shapeId="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34" authorId="0" shapeId="0">
      <text>
        <r>
          <rPr>
            <b/>
            <sz val="9"/>
            <color indexed="81"/>
            <rFont val="Tahoma"/>
            <family val="2"/>
          </rPr>
          <t>Must be completed by Supervisor</t>
        </r>
      </text>
    </comment>
    <comment ref="J36" authorId="0" shapeId="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36" authorId="0" shapeId="0">
      <text>
        <r>
          <rPr>
            <b/>
            <sz val="9"/>
            <color indexed="81"/>
            <rFont val="Tahoma"/>
            <family val="2"/>
          </rPr>
          <t>Must be completed by Supervisor</t>
        </r>
      </text>
    </comment>
    <comment ref="J38" authorId="0" shapeId="0">
      <text>
        <r>
          <rPr>
            <b/>
            <sz val="9"/>
            <color indexed="81"/>
            <rFont val="Tahoma"/>
            <family val="2"/>
          </rPr>
          <t>To be completed by Supervisor
Tier Definition:
Tier 1:  On Campus
Tier 2:  Working Remotely
Tier 3:  Not working (Standby)</t>
        </r>
        <r>
          <rPr>
            <sz val="9"/>
            <color indexed="81"/>
            <rFont val="Tahoma"/>
            <family val="2"/>
          </rPr>
          <t xml:space="preserve">
</t>
        </r>
      </text>
    </comment>
    <comment ref="P38" authorId="0" shapeId="0">
      <text>
        <r>
          <rPr>
            <b/>
            <sz val="9"/>
            <color indexed="81"/>
            <rFont val="Tahoma"/>
            <family val="2"/>
          </rPr>
          <t>Must be completed by Supervisor</t>
        </r>
      </text>
    </comment>
  </commentList>
</comments>
</file>

<file path=xl/sharedStrings.xml><?xml version="1.0" encoding="utf-8"?>
<sst xmlns="http://schemas.openxmlformats.org/spreadsheetml/2006/main" count="154" uniqueCount="112">
  <si>
    <t>Time Entry</t>
  </si>
  <si>
    <t>Date</t>
  </si>
  <si>
    <t>IN</t>
  </si>
  <si>
    <t>OUT</t>
  </si>
  <si>
    <t>Shift</t>
  </si>
  <si>
    <t>In/Out Calc</t>
  </si>
  <si>
    <t>Regular</t>
  </si>
  <si>
    <t>Overtime</t>
  </si>
  <si>
    <t>Annual Leave</t>
  </si>
  <si>
    <t>Sick Leave</t>
  </si>
  <si>
    <t>Total Hours</t>
  </si>
  <si>
    <t>*Labor Override</t>
  </si>
  <si>
    <t>Hours</t>
  </si>
  <si>
    <t>Index</t>
  </si>
  <si>
    <t>SAT</t>
  </si>
  <si>
    <t>SUN</t>
  </si>
  <si>
    <t>MON</t>
  </si>
  <si>
    <t>TUES</t>
  </si>
  <si>
    <t>WED</t>
  </si>
  <si>
    <t>THUR</t>
  </si>
  <si>
    <t>FRI</t>
  </si>
  <si>
    <t>&gt; 40 Hrs per Wk @1.0 rate</t>
  </si>
  <si>
    <t>Comp1 Time Earn @1.5</t>
  </si>
  <si>
    <t>Comp1 Time Earn @1.0</t>
  </si>
  <si>
    <t>Comp1 Time Taken @1.0</t>
  </si>
  <si>
    <t>Comp1 Time Pay Out @1.0</t>
  </si>
  <si>
    <t>Comp2 Time Earn @1.5</t>
  </si>
  <si>
    <t>Comp2 Time Earn @1.0</t>
  </si>
  <si>
    <t>Comp2 Time Taken @1.0</t>
  </si>
  <si>
    <t>Pager Stand-by $2.00</t>
  </si>
  <si>
    <t>Pager Stand-by $2.50</t>
  </si>
  <si>
    <t>Pager Stand-by $3.00</t>
  </si>
  <si>
    <t>Pager Stand-by $3.50</t>
  </si>
  <si>
    <t>Paid Leave</t>
  </si>
  <si>
    <t>Leave Without Pay</t>
  </si>
  <si>
    <t>Lobo@10</t>
  </si>
  <si>
    <t>Lobo@15</t>
  </si>
  <si>
    <t>Lobo@17</t>
  </si>
  <si>
    <t>Lobo@19</t>
  </si>
  <si>
    <t>OMIJT @65</t>
  </si>
  <si>
    <t>OMI Autopsy @85</t>
  </si>
  <si>
    <t>OMI Field External @100</t>
  </si>
  <si>
    <t>Pager Stand-by $1.25</t>
  </si>
  <si>
    <t>Clinical Teaching Asso @5</t>
  </si>
  <si>
    <t>MO-Peer Review @ 150</t>
  </si>
  <si>
    <t>Pay period dates</t>
  </si>
  <si>
    <t>Employee Signature/Date</t>
  </si>
  <si>
    <t>Supervisor Signature/Date</t>
  </si>
  <si>
    <t>Comments:</t>
  </si>
  <si>
    <t>I agree with the hours worked and time taken as shown on this Timesheet.</t>
  </si>
  <si>
    <t>Grand Totals</t>
  </si>
  <si>
    <t>UNMID (not SS#):</t>
  </si>
  <si>
    <t>Employee Name:</t>
  </si>
  <si>
    <t>FTE:</t>
  </si>
  <si>
    <t>Pay Period:</t>
  </si>
  <si>
    <t>Select boxes and then the arrows for additional earn codes.</t>
  </si>
  <si>
    <t>TimeKeep Org:</t>
  </si>
  <si>
    <t>Times</t>
  </si>
  <si>
    <t>Time</t>
  </si>
  <si>
    <t>First Week Totals:</t>
  </si>
  <si>
    <t>Second Week Totals:</t>
  </si>
  <si>
    <t xml:space="preserve"> </t>
  </si>
  <si>
    <t>All boxes this color require time in decimal form.</t>
  </si>
  <si>
    <t>Red indicates an invalid value.</t>
  </si>
  <si>
    <t>Catastrophic Leave</t>
  </si>
  <si>
    <t>Med Oncall Temp Earnings</t>
  </si>
  <si>
    <t>Med Interpreters</t>
  </si>
  <si>
    <t>Comp2 Time Pay Out @1.0</t>
  </si>
  <si>
    <t>Pager Stand-by $4.00</t>
  </si>
  <si>
    <t>Pager Stand-by Reg</t>
  </si>
  <si>
    <t>Med Oncall holiday @150</t>
  </si>
  <si>
    <t>Pager Stand By @15</t>
  </si>
  <si>
    <t>Med Oncall Drive @30</t>
  </si>
  <si>
    <t>All boxes this color require dates in the form: H:MM AM/PM</t>
  </si>
  <si>
    <t>"The accuracy of time reporting is the responsibility of each employee and their supervisor.  Failure to report time accurately and in compliance with the Fair Labor Standards Act and University Policy may result in penalties to the University and/or disciplinary action to the employee(s).  To assist you in understanding these requirements, informational courses are available in Learning Central, under "Required University Training" (Leaders and Timekeepers), and "Workplace Effectiveness Skills" (Staff).</t>
  </si>
  <si>
    <r>
      <rPr>
        <sz val="10"/>
        <color indexed="8"/>
        <rFont val="Arial Black"/>
        <family val="2"/>
      </rPr>
      <t xml:space="preserve">To: </t>
    </r>
  </si>
  <si>
    <t>Pager Stand-by $1.50</t>
  </si>
  <si>
    <t>Paid Parental Leave</t>
  </si>
  <si>
    <t>Last Updated: 7/12/2019</t>
  </si>
  <si>
    <t>Sample</t>
  </si>
  <si>
    <t>Employee received notice from healthcare official or public health official to either self-isolate because of possible exposure or contracting COVID-19 and is unable to work</t>
  </si>
  <si>
    <t>Conditional Leave (Earn Code 380)</t>
  </si>
  <si>
    <t>Tier (1,2 or 3)***</t>
  </si>
  <si>
    <t>Tier Definitions</t>
  </si>
  <si>
    <t>The following definitions apply specifically to the limited operations status of UNM for all campuses in relation to the COVID-19 state of public health emergency, declared by the State of New Mexico.</t>
  </si>
  <si>
    <r>
      <t>Tier 1:</t>
    </r>
    <r>
      <rPr>
        <sz val="11"/>
        <color theme="1"/>
        <rFont val="Calibri"/>
        <family val="2"/>
        <scheme val="minor"/>
      </rPr>
      <t xml:space="preserve"> Present at University, working.</t>
    </r>
  </si>
  <si>
    <t>Expectation is to work normal hours from your normal campus location or in coverage of critical customer service areas where Tier 3 employees have been removed from campus.</t>
  </si>
  <si>
    <r>
      <t>Tier 2:</t>
    </r>
    <r>
      <rPr>
        <sz val="11"/>
        <color theme="1"/>
        <rFont val="Calibri"/>
        <family val="2"/>
        <scheme val="minor"/>
      </rPr>
      <t xml:space="preserve"> Not present at University, working remotely.</t>
    </r>
  </si>
  <si>
    <t>Expectation is to work normal hours from a remote location, such as from home but may be required to come to a physical UNM location for specific activities.</t>
  </si>
  <si>
    <r>
      <t>Tier 3:</t>
    </r>
    <r>
      <rPr>
        <sz val="11"/>
        <color theme="1"/>
        <rFont val="Calibri"/>
        <family val="2"/>
        <scheme val="minor"/>
      </rPr>
      <t xml:space="preserve"> Not present at University, not working, remain available to come to campus if needed.</t>
    </r>
  </si>
  <si>
    <t>Employees determined to provide functions nonessential during a state public health emergency will not be required to report to work but will be paid at their normal rate and FTE. These employees must remain on standby and available to report to work if notified.</t>
  </si>
  <si>
    <t>Since all employees (such as students, temp and on-call) are either working or in a stand-by status they will continue to be compensated based on time and pay they are typically scheduled to receive. Supervisors with appropriate approvals will have discretion to allow a combination of any of the Tiers with a mix of physical presence and telecommuting. For example, an employee might perform most of their work from home (Tier 2) but come physically to the university for specific activities (Tier 1).</t>
  </si>
  <si>
    <t>The University continues to closely monitor the ongoing Novel Coronavirus 2019 (COVID- 19) outbreak. The health and well-being of our community remains our number one priority. In order to support employees of the University community who have been directed to self-isolate by a medical professional or public health official due to contraction of or possible exposure to COVID-19 and are unable to work, UNM is providing up to 10 work days of conditional paid leave to such employees. Guidelines for utilizing this conditional paid leave are as follows:</t>
  </si>
  <si>
    <t>1. Eligibility</t>
  </si>
  <si>
    <t>a. All university employees, independent of employment status, type, or appointment percentage (includes regular, temporary, on-call, students, etc.)</t>
  </si>
  <si>
    <t>b. For regular staff, the amount of leave will be up to 10 work days, pro-rated based on appointment percentage.</t>
  </si>
  <si>
    <t>c. For temporary, on-call, student employees, and graduate project assistants, etc., the number of hours available will be based on an employee’s average number of hours worked or typical work schedule.</t>
  </si>
  <si>
    <t>2. Department Timekeepers should use Earn Code 380 – Conditional Paid Leave when entering bi-weekly time for non-exempt employees utilizing this leave.</t>
  </si>
  <si>
    <t>3. If employee require more than two weeks of leave for the purposes of self-isolation, they are encouraged to utilize accrued sick or annual leave.</t>
  </si>
  <si>
    <t>4. If managers/supervisors have questions about this leave for Tier 1 personnel, they should discuss the matter with their college/division leadership. Department leadership can also seek assistance from their Client Services HR Consultant.</t>
  </si>
  <si>
    <t>Conditional  Paid Leave</t>
  </si>
  <si>
    <t>https://hr.unm.edu/cv19</t>
  </si>
  <si>
    <t>HR Link to all guidelines for COVID-19</t>
  </si>
  <si>
    <t>1.  Save as pdf, then employee sign</t>
  </si>
  <si>
    <t>2.  Supervisor convert from pdf to Excel to update and make any changes then save as pdf for signature</t>
  </si>
  <si>
    <t>3.  Email changes to employee for his/her record</t>
  </si>
  <si>
    <t>4.  Email final timesheet to Time Keeper &amp; Approver</t>
  </si>
  <si>
    <t>Electronic Signature or Email Consent</t>
  </si>
  <si>
    <t>5.  To email consent, employee sends email to supervisor</t>
  </si>
  <si>
    <t>6.  Supervisor makes any changes, email a copy to employee for his/her record</t>
  </si>
  <si>
    <t>7.  Save email to separate folder for retention</t>
  </si>
  <si>
    <t xml:space="preserve">      a.  To save the email drag to the folder (create a folder if needed) you would like it to be saved 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</si>
</sst>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h:mm\ AM/PM;@"/>
    <numFmt numFmtId="165" formatCode="[$-F800]dddd\,\ mmmm\ dd\,\ yyyy"/>
    <numFmt numFmtId="166" formatCode="[h]:mm"/>
    <numFmt numFmtId="167" formatCode="0.0"/>
  </numFmts>
  <fonts count="23" x14ac:knownFonts="1">
    <font>
      <sz val="11"/>
      <color theme="1"/>
      <name val="Calibri"/>
      <family val="2"/>
      <scheme val="minor"/>
    </font>
    <font>
      <sz val="12"/>
      <name val="Times New Roman"/>
      <family val="1"/>
    </font>
    <font>
      <b/>
      <sz val="8"/>
      <color indexed="8"/>
      <name val="Times New Roman"/>
      <family val="1"/>
    </font>
    <font>
      <sz val="9"/>
      <color indexed="8"/>
      <name val="Times New Roman"/>
      <family val="1"/>
    </font>
    <font>
      <b/>
      <sz val="11"/>
      <color rgb="FF3F3F3F"/>
      <name val="Calibri"/>
      <family val="2"/>
      <scheme val="minor"/>
    </font>
    <font>
      <sz val="11"/>
      <color theme="1"/>
      <name val="Times New Roman"/>
      <family val="1"/>
    </font>
    <font>
      <b/>
      <sz val="11"/>
      <color rgb="FF3F3F3F"/>
      <name val="Times New Roman"/>
      <family val="1"/>
    </font>
    <font>
      <sz val="7"/>
      <color rgb="FF3F3F3F"/>
      <name val="Times New Roman"/>
      <family val="1"/>
    </font>
    <font>
      <b/>
      <sz val="10"/>
      <color rgb="FF3F3F3F"/>
      <name val="Arial Black"/>
      <family val="2"/>
    </font>
    <font>
      <sz val="10"/>
      <color theme="1"/>
      <name val="Arial Black"/>
      <family val="2"/>
    </font>
    <font>
      <sz val="10"/>
      <color rgb="FF3F3F3F"/>
      <name val="Arial Black"/>
      <family val="2"/>
    </font>
    <font>
      <sz val="10"/>
      <color indexed="8"/>
      <name val="Arial Black"/>
      <family val="2"/>
    </font>
    <font>
      <sz val="10"/>
      <color rgb="FF3F3F3F"/>
      <name val="Arial"/>
      <family val="2"/>
    </font>
    <font>
      <sz val="10"/>
      <color theme="1"/>
      <name val="Arial"/>
      <family val="2"/>
    </font>
    <font>
      <b/>
      <sz val="10"/>
      <color rgb="FF3F3F3F"/>
      <name val="Arial"/>
      <family val="2"/>
    </font>
    <font>
      <b/>
      <sz val="11"/>
      <color theme="1"/>
      <name val="Calibri"/>
      <family val="2"/>
      <scheme val="minor"/>
    </font>
    <font>
      <b/>
      <sz val="12"/>
      <color rgb="FFFF0000"/>
      <name val="Arial"/>
      <family val="2"/>
    </font>
    <font>
      <b/>
      <sz val="10"/>
      <color rgb="FFFF0000"/>
      <name val="Arial Black"/>
      <family val="2"/>
    </font>
    <font>
      <b/>
      <sz val="8"/>
      <color rgb="FFFF0000"/>
      <name val="Arial Black"/>
      <family val="2"/>
    </font>
    <font>
      <sz val="9"/>
      <color indexed="81"/>
      <name val="Tahoma"/>
      <family val="2"/>
    </font>
    <font>
      <b/>
      <sz val="9"/>
      <color indexed="81"/>
      <name val="Tahoma"/>
      <family val="2"/>
    </font>
    <font>
      <u/>
      <sz val="11"/>
      <color theme="10"/>
      <name val="Calibri"/>
      <family val="2"/>
      <scheme val="minor"/>
    </font>
    <font>
      <b/>
      <sz val="12"/>
      <color theme="1"/>
      <name val="Calibri"/>
      <family val="2"/>
      <scheme val="minor"/>
    </font>
  </fonts>
  <fills count="10">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E0E0E0"/>
        <bgColor indexed="64"/>
      </patternFill>
    </fill>
    <fill>
      <patternFill patternType="solid">
        <fgColor rgb="FFFFFFB9"/>
        <bgColor indexed="64"/>
      </patternFill>
    </fill>
    <fill>
      <patternFill patternType="solid">
        <fgColor rgb="FFDDFFEC"/>
        <bgColor indexed="64"/>
      </patternFill>
    </fill>
    <fill>
      <patternFill patternType="solid">
        <fgColor rgb="FFFF7979"/>
        <bgColor indexed="64"/>
      </patternFill>
    </fill>
    <fill>
      <patternFill patternType="solid">
        <fgColor theme="0" tint="-0.14996795556505021"/>
        <bgColor indexed="64"/>
      </patternFill>
    </fill>
    <fill>
      <patternFill patternType="solid">
        <fgColor rgb="FFFFFFCD"/>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top/>
      <bottom style="thin">
        <color rgb="FF3F3F3F"/>
      </bottom>
      <diagonal/>
    </border>
    <border>
      <left/>
      <right style="thin">
        <color indexed="64"/>
      </right>
      <top/>
      <bottom style="thin">
        <color rgb="FF3F3F3F"/>
      </bottom>
      <diagonal/>
    </border>
    <border>
      <left style="thin">
        <color rgb="FF3F3F3F"/>
      </left>
      <right style="thin">
        <color rgb="FF3F3F3F"/>
      </right>
      <top style="thin">
        <color rgb="FF3F3F3F"/>
      </top>
      <bottom/>
      <diagonal/>
    </border>
    <border>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thin">
        <color rgb="FF3F3F3F"/>
      </left>
      <right style="thin">
        <color rgb="FF3F3F3F"/>
      </right>
      <top/>
      <bottom/>
      <diagonal/>
    </border>
    <border>
      <left style="thin">
        <color indexed="64"/>
      </left>
      <right style="thin">
        <color rgb="FF3F3F3F"/>
      </right>
      <top style="thin">
        <color rgb="FF3F3F3F"/>
      </top>
      <bottom/>
      <diagonal/>
    </border>
    <border>
      <left style="thin">
        <color indexed="64"/>
      </left>
      <right style="thin">
        <color rgb="FF3F3F3F"/>
      </right>
      <top/>
      <bottom style="thin">
        <color rgb="FF3F3F3F"/>
      </bottom>
      <diagonal/>
    </border>
    <border>
      <left style="thin">
        <color rgb="FF3F3F3F"/>
      </left>
      <right/>
      <top/>
      <bottom style="thin">
        <color rgb="FF3F3F3F"/>
      </bottom>
      <diagonal/>
    </border>
    <border>
      <left/>
      <right style="thin">
        <color rgb="FF3F3F3F"/>
      </right>
      <top/>
      <bottom style="thin">
        <color rgb="FF3F3F3F"/>
      </bottom>
      <diagonal/>
    </border>
    <border>
      <left style="thin">
        <color rgb="FF3F3F3F"/>
      </left>
      <right/>
      <top/>
      <bottom/>
      <diagonal/>
    </border>
    <border>
      <left/>
      <right style="thin">
        <color rgb="FF3F3F3F"/>
      </right>
      <top/>
      <bottom/>
      <diagonal/>
    </border>
    <border>
      <left style="thin">
        <color indexed="64"/>
      </left>
      <right style="thin">
        <color indexed="64"/>
      </right>
      <top style="thin">
        <color rgb="FF3F3F3F"/>
      </top>
      <bottom/>
      <diagonal/>
    </border>
    <border>
      <left style="thin">
        <color indexed="64"/>
      </left>
      <right style="thin">
        <color indexed="64"/>
      </right>
      <top/>
      <bottom style="thin">
        <color rgb="FF3F3F3F"/>
      </bottom>
      <diagonal/>
    </border>
    <border>
      <left style="thin">
        <color rgb="FF3F3F3F"/>
      </left>
      <right style="thin">
        <color rgb="FF3F3F3F"/>
      </right>
      <top style="thin">
        <color indexed="64"/>
      </top>
      <bottom/>
      <diagonal/>
    </border>
    <border>
      <left style="thin">
        <color rgb="FF3F3F3F"/>
      </left>
      <right/>
      <top style="thin">
        <color indexed="64"/>
      </top>
      <bottom style="thin">
        <color rgb="FF3F3F3F"/>
      </bottom>
      <diagonal/>
    </border>
    <border>
      <left/>
      <right/>
      <top style="thin">
        <color indexed="64"/>
      </top>
      <bottom style="thin">
        <color rgb="FF3F3F3F"/>
      </bottom>
      <diagonal/>
    </border>
    <border>
      <left/>
      <right style="thin">
        <color rgb="FF3F3F3F"/>
      </right>
      <top style="thin">
        <color indexed="64"/>
      </top>
      <bottom style="thin">
        <color rgb="FF3F3F3F"/>
      </bottom>
      <diagonal/>
    </border>
    <border>
      <left style="thin">
        <color rgb="FF3F3F3F"/>
      </left>
      <right/>
      <top style="thin">
        <color rgb="FF3F3F3F"/>
      </top>
      <bottom style="thin">
        <color rgb="FF3F3F3F"/>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style="thin">
        <color indexed="64"/>
      </top>
      <bottom style="thin">
        <color rgb="FF3F3F3F"/>
      </bottom>
      <diagonal/>
    </border>
  </borders>
  <cellStyleXfs count="5">
    <xf numFmtId="0" fontId="0" fillId="0" borderId="0"/>
    <xf numFmtId="0" fontId="1" fillId="0" borderId="0"/>
    <xf numFmtId="0" fontId="1" fillId="0" borderId="0"/>
    <xf numFmtId="0" fontId="4" fillId="2" borderId="13" applyNumberFormat="0" applyAlignment="0" applyProtection="0"/>
    <xf numFmtId="0" fontId="21" fillId="0" borderId="0" applyNumberFormat="0" applyFill="0" applyBorder="0" applyAlignment="0" applyProtection="0"/>
  </cellStyleXfs>
  <cellXfs count="156">
    <xf numFmtId="0" fontId="0" fillId="0" borderId="0" xfId="0"/>
    <xf numFmtId="18" fontId="0" fillId="0" borderId="0" xfId="0" applyNumberFormat="1" applyBorder="1"/>
    <xf numFmtId="0" fontId="5" fillId="0" borderId="1" xfId="0" applyFont="1" applyBorder="1"/>
    <xf numFmtId="0" fontId="5" fillId="0" borderId="0" xfId="0" applyFont="1"/>
    <xf numFmtId="14" fontId="5" fillId="0" borderId="1" xfId="0" applyNumberFormat="1" applyFont="1" applyBorder="1"/>
    <xf numFmtId="18" fontId="5" fillId="0" borderId="1" xfId="0" applyNumberFormat="1" applyFont="1" applyBorder="1"/>
    <xf numFmtId="0" fontId="6" fillId="3" borderId="0" xfId="3" applyFont="1" applyFill="1" applyBorder="1"/>
    <xf numFmtId="49" fontId="2" fillId="3" borderId="0" xfId="2" applyNumberFormat="1" applyFont="1" applyFill="1" applyBorder="1" applyAlignment="1">
      <alignment wrapText="1"/>
    </xf>
    <xf numFmtId="0" fontId="5" fillId="0" borderId="1" xfId="0" applyNumberFormat="1" applyFont="1" applyBorder="1"/>
    <xf numFmtId="0" fontId="7" fillId="2" borderId="1" xfId="3" applyFont="1" applyBorder="1"/>
    <xf numFmtId="49" fontId="3" fillId="0" borderId="1" xfId="1" applyNumberFormat="1" applyFont="1" applyFill="1" applyBorder="1" applyAlignment="1">
      <alignment wrapText="1"/>
    </xf>
    <xf numFmtId="167" fontId="5" fillId="0" borderId="1" xfId="0" applyNumberFormat="1" applyFont="1" applyBorder="1"/>
    <xf numFmtId="14" fontId="5" fillId="0" borderId="0" xfId="0" applyNumberFormat="1" applyFont="1" applyBorder="1"/>
    <xf numFmtId="0" fontId="8" fillId="0" borderId="0" xfId="3" applyNumberFormat="1" applyFont="1" applyFill="1" applyBorder="1" applyAlignment="1" applyProtection="1">
      <alignment vertical="center" wrapText="1" readingOrder="1"/>
      <protection locked="0"/>
    </xf>
    <xf numFmtId="164" fontId="8" fillId="0" borderId="5" xfId="3" applyNumberFormat="1" applyFont="1" applyFill="1" applyBorder="1" applyAlignment="1" applyProtection="1">
      <alignment vertical="center" wrapText="1" readingOrder="1"/>
    </xf>
    <xf numFmtId="0" fontId="9" fillId="0" borderId="0" xfId="0" applyFont="1" applyProtection="1"/>
    <xf numFmtId="0" fontId="9" fillId="0" borderId="0" xfId="0" applyFont="1"/>
    <xf numFmtId="0" fontId="9" fillId="4" borderId="1" xfId="0" applyFont="1" applyFill="1" applyBorder="1" applyAlignment="1" applyProtection="1">
      <alignment horizontal="right"/>
    </xf>
    <xf numFmtId="0" fontId="9" fillId="0" borderId="2" xfId="0" applyFont="1" applyFill="1" applyBorder="1" applyAlignment="1" applyProtection="1">
      <alignment horizontal="left" vertical="center"/>
      <protection locked="0"/>
    </xf>
    <xf numFmtId="14" fontId="9" fillId="0" borderId="2" xfId="0" applyNumberFormat="1" applyFont="1" applyFill="1" applyBorder="1" applyAlignment="1" applyProtection="1">
      <alignment horizontal="left" vertical="center"/>
      <protection locked="0"/>
    </xf>
    <xf numFmtId="14" fontId="9" fillId="4" borderId="3" xfId="0" applyNumberFormat="1" applyFont="1" applyFill="1" applyBorder="1" applyAlignment="1" applyProtection="1">
      <alignment horizontal="right"/>
    </xf>
    <xf numFmtId="14" fontId="9" fillId="4" borderId="1" xfId="0" applyNumberFormat="1" applyFont="1" applyFill="1" applyBorder="1" applyAlignment="1" applyProtection="1">
      <alignment horizontal="left" vertical="center"/>
    </xf>
    <xf numFmtId="0" fontId="9" fillId="4" borderId="1" xfId="0" applyFont="1" applyFill="1" applyBorder="1" applyAlignment="1" applyProtection="1">
      <alignment horizontal="right" vertical="center"/>
    </xf>
    <xf numFmtId="0" fontId="9" fillId="4" borderId="4" xfId="0" applyFont="1" applyFill="1" applyBorder="1" applyAlignment="1" applyProtection="1">
      <alignment horizontal="center"/>
    </xf>
    <xf numFmtId="0" fontId="9" fillId="4" borderId="0" xfId="0" applyFont="1" applyFill="1" applyAlignment="1" applyProtection="1">
      <alignment horizontal="center"/>
    </xf>
    <xf numFmtId="0" fontId="9" fillId="4" borderId="14" xfId="0" applyFont="1" applyFill="1" applyBorder="1" applyAlignment="1" applyProtection="1">
      <alignment horizontal="center"/>
    </xf>
    <xf numFmtId="0" fontId="9" fillId="4" borderId="15" xfId="0" applyFont="1" applyFill="1" applyBorder="1" applyAlignment="1" applyProtection="1">
      <alignment horizontal="center"/>
    </xf>
    <xf numFmtId="0" fontId="10" fillId="4" borderId="13" xfId="3" applyFont="1" applyFill="1" applyProtection="1"/>
    <xf numFmtId="0" fontId="10" fillId="4" borderId="16" xfId="3" applyFont="1" applyFill="1" applyBorder="1" applyProtection="1"/>
    <xf numFmtId="0" fontId="10" fillId="4" borderId="13" xfId="3" applyFont="1" applyFill="1" applyAlignment="1" applyProtection="1">
      <alignment horizontal="center" vertical="center"/>
    </xf>
    <xf numFmtId="166" fontId="10" fillId="4" borderId="16" xfId="3" applyNumberFormat="1" applyFont="1" applyFill="1" applyBorder="1" applyAlignment="1" applyProtection="1">
      <alignment horizontal="center" vertical="center"/>
    </xf>
    <xf numFmtId="0" fontId="10" fillId="4" borderId="16" xfId="3" applyFont="1" applyFill="1" applyBorder="1" applyAlignment="1" applyProtection="1">
      <alignment horizontal="center" vertical="center"/>
    </xf>
    <xf numFmtId="0" fontId="10" fillId="4" borderId="1" xfId="3" applyFont="1" applyFill="1" applyBorder="1" applyAlignment="1" applyProtection="1">
      <alignment horizontal="center" vertical="center"/>
    </xf>
    <xf numFmtId="166" fontId="9" fillId="4" borderId="2" xfId="0" applyNumberFormat="1" applyFont="1" applyFill="1" applyBorder="1" applyAlignment="1" applyProtection="1">
      <alignment horizontal="center" vertical="center"/>
    </xf>
    <xf numFmtId="0" fontId="9" fillId="0" borderId="0" xfId="0" applyFont="1" applyBorder="1" applyAlignment="1" applyProtection="1">
      <alignment vertical="top"/>
    </xf>
    <xf numFmtId="2" fontId="9" fillId="0" borderId="0" xfId="0" applyNumberFormat="1" applyFont="1"/>
    <xf numFmtId="166" fontId="9" fillId="0" borderId="0" xfId="0" applyNumberFormat="1" applyFont="1" applyAlignment="1"/>
    <xf numFmtId="0" fontId="9" fillId="0" borderId="0" xfId="0" applyFont="1" applyFill="1" applyBorder="1"/>
    <xf numFmtId="0" fontId="8" fillId="0" borderId="0" xfId="3" applyNumberFormat="1" applyFont="1" applyFill="1" applyBorder="1" applyAlignment="1" applyProtection="1">
      <alignment vertical="center"/>
    </xf>
    <xf numFmtId="20" fontId="9" fillId="0" borderId="0" xfId="0" applyNumberFormat="1" applyFont="1" applyFill="1" applyBorder="1"/>
    <xf numFmtId="0" fontId="12" fillId="0" borderId="13" xfId="3" applyFont="1" applyFill="1" applyAlignment="1" applyProtection="1">
      <alignment horizontal="center" vertical="center"/>
      <protection locked="0"/>
    </xf>
    <xf numFmtId="0" fontId="12" fillId="0" borderId="17" xfId="3" applyFont="1" applyFill="1" applyBorder="1" applyAlignment="1" applyProtection="1">
      <alignment horizontal="center" vertical="center"/>
      <protection locked="0"/>
    </xf>
    <xf numFmtId="0" fontId="12" fillId="0" borderId="16" xfId="3"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xf>
    <xf numFmtId="166" fontId="13" fillId="0" borderId="0" xfId="0" applyNumberFormat="1" applyFont="1" applyAlignment="1"/>
    <xf numFmtId="164" fontId="14" fillId="0" borderId="0" xfId="3" applyNumberFormat="1" applyFont="1" applyFill="1" applyBorder="1" applyAlignment="1" applyProtection="1">
      <alignment vertical="center" wrapText="1" readingOrder="1"/>
      <protection locked="0"/>
    </xf>
    <xf numFmtId="0" fontId="13" fillId="0" borderId="0" xfId="0" applyFont="1"/>
    <xf numFmtId="2" fontId="10" fillId="4" borderId="16" xfId="3" applyNumberFormat="1" applyFont="1" applyFill="1" applyBorder="1" applyAlignment="1" applyProtection="1">
      <alignment horizontal="center" vertical="center"/>
    </xf>
    <xf numFmtId="2" fontId="12" fillId="5" borderId="16" xfId="3" applyNumberFormat="1" applyFont="1" applyFill="1" applyBorder="1" applyAlignment="1" applyProtection="1">
      <alignment vertical="center"/>
      <protection locked="0"/>
    </xf>
    <xf numFmtId="2" fontId="9" fillId="4" borderId="2" xfId="0" applyNumberFormat="1" applyFont="1" applyFill="1" applyBorder="1" applyAlignment="1" applyProtection="1">
      <alignment horizontal="center" vertical="center"/>
    </xf>
    <xf numFmtId="2" fontId="12" fillId="5" borderId="34" xfId="3" applyNumberFormat="1" applyFont="1" applyFill="1" applyBorder="1" applyAlignment="1" applyProtection="1">
      <alignment vertical="center"/>
      <protection locked="0"/>
    </xf>
    <xf numFmtId="0" fontId="12" fillId="0" borderId="34" xfId="3" applyFont="1" applyFill="1" applyBorder="1" applyAlignment="1" applyProtection="1">
      <alignment horizontal="center" vertical="center"/>
      <protection locked="0"/>
    </xf>
    <xf numFmtId="0" fontId="9" fillId="4" borderId="1" xfId="0" applyFont="1" applyFill="1" applyBorder="1" applyAlignment="1" applyProtection="1">
      <alignment horizontal="center"/>
    </xf>
    <xf numFmtId="0" fontId="9" fillId="4" borderId="8" xfId="0" applyFont="1" applyFill="1" applyBorder="1" applyAlignment="1" applyProtection="1">
      <alignment horizontal="center"/>
    </xf>
    <xf numFmtId="0" fontId="10" fillId="4" borderId="16" xfId="3" applyFont="1" applyFill="1" applyBorder="1" applyAlignment="1" applyProtection="1">
      <alignment horizontal="right"/>
    </xf>
    <xf numFmtId="0" fontId="9" fillId="4" borderId="2" xfId="0" applyFont="1" applyFill="1" applyBorder="1" applyAlignment="1" applyProtection="1">
      <alignment horizontal="right"/>
    </xf>
    <xf numFmtId="0" fontId="10" fillId="4" borderId="25" xfId="3" applyFont="1" applyFill="1" applyBorder="1" applyAlignment="1" applyProtection="1">
      <alignment horizontal="right"/>
    </xf>
    <xf numFmtId="0" fontId="10" fillId="4" borderId="19" xfId="3" applyFont="1" applyFill="1" applyBorder="1" applyAlignment="1" applyProtection="1">
      <alignment horizontal="center" vertical="center" wrapText="1"/>
    </xf>
    <xf numFmtId="0" fontId="10" fillId="4" borderId="18" xfId="3" applyFont="1" applyFill="1" applyBorder="1" applyAlignment="1" applyProtection="1">
      <alignment horizontal="center" vertical="center" wrapText="1"/>
    </xf>
    <xf numFmtId="2" fontId="12" fillId="5" borderId="16" xfId="3" applyNumberFormat="1" applyFont="1" applyFill="1" applyBorder="1" applyAlignment="1" applyProtection="1">
      <alignment horizontal="center" vertical="center"/>
      <protection locked="0"/>
    </xf>
    <xf numFmtId="2" fontId="12" fillId="5" borderId="18" xfId="3" applyNumberFormat="1" applyFont="1" applyFill="1" applyBorder="1" applyAlignment="1" applyProtection="1">
      <alignment horizontal="center" vertical="center"/>
      <protection locked="0"/>
    </xf>
    <xf numFmtId="49" fontId="10" fillId="0" borderId="28" xfId="3" applyNumberFormat="1" applyFont="1" applyFill="1" applyBorder="1" applyAlignment="1" applyProtection="1">
      <alignment horizontal="center" vertical="center" wrapText="1"/>
      <protection locked="0"/>
    </xf>
    <xf numFmtId="49" fontId="10" fillId="0" borderId="18" xfId="3" applyNumberFormat="1"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xf>
    <xf numFmtId="2" fontId="12" fillId="3" borderId="20" xfId="3" applyNumberFormat="1" applyFont="1" applyFill="1" applyBorder="1" applyAlignment="1" applyProtection="1">
      <alignment horizontal="center" vertical="center" wrapText="1" readingOrder="1"/>
      <protection locked="0"/>
    </xf>
    <xf numFmtId="2" fontId="12" fillId="3" borderId="21" xfId="3" applyNumberFormat="1" applyFont="1" applyFill="1" applyBorder="1" applyAlignment="1" applyProtection="1">
      <alignment horizontal="center" vertical="center" wrapText="1" readingOrder="1"/>
      <protection locked="0"/>
    </xf>
    <xf numFmtId="0" fontId="10" fillId="4" borderId="22" xfId="3" applyFont="1" applyFill="1" applyBorder="1" applyAlignment="1" applyProtection="1">
      <alignment horizontal="center" vertical="center"/>
    </xf>
    <xf numFmtId="0" fontId="10" fillId="4" borderId="23" xfId="3" applyFont="1" applyFill="1" applyBorder="1" applyAlignment="1" applyProtection="1">
      <alignment horizontal="center" vertical="center"/>
    </xf>
    <xf numFmtId="49" fontId="10" fillId="4" borderId="28" xfId="3" applyNumberFormat="1" applyFont="1" applyFill="1" applyBorder="1" applyAlignment="1" applyProtection="1">
      <alignment horizontal="center" vertical="center" wrapText="1"/>
    </xf>
    <xf numFmtId="49" fontId="10" fillId="4" borderId="18" xfId="3" applyNumberFormat="1" applyFont="1" applyFill="1" applyBorder="1" applyAlignment="1" applyProtection="1">
      <alignment horizontal="center" vertical="center" wrapText="1"/>
    </xf>
    <xf numFmtId="164" fontId="12" fillId="6" borderId="3" xfId="3" applyNumberFormat="1" applyFont="1" applyFill="1" applyBorder="1" applyAlignment="1" applyProtection="1">
      <alignment horizontal="center" vertical="center" wrapText="1" readingOrder="1"/>
    </xf>
    <xf numFmtId="164" fontId="12" fillId="6" borderId="6" xfId="3" applyNumberFormat="1" applyFont="1" applyFill="1" applyBorder="1" applyAlignment="1" applyProtection="1">
      <alignment horizontal="center" vertical="center" wrapText="1" readingOrder="1"/>
    </xf>
    <xf numFmtId="164" fontId="12" fillId="6" borderId="7" xfId="3" applyNumberFormat="1" applyFont="1" applyFill="1" applyBorder="1" applyAlignment="1" applyProtection="1">
      <alignment horizontal="center" vertical="center" wrapText="1" readingOrder="1"/>
    </xf>
    <xf numFmtId="2" fontId="10" fillId="4" borderId="16" xfId="3" applyNumberFormat="1" applyFont="1" applyFill="1" applyBorder="1" applyAlignment="1" applyProtection="1">
      <alignment horizontal="center" vertical="center"/>
    </xf>
    <xf numFmtId="2" fontId="10" fillId="4" borderId="18" xfId="3" applyNumberFormat="1" applyFont="1" applyFill="1" applyBorder="1" applyAlignment="1" applyProtection="1">
      <alignment horizontal="center" vertical="center"/>
    </xf>
    <xf numFmtId="0" fontId="9" fillId="4" borderId="3" xfId="0" applyFont="1" applyFill="1" applyBorder="1" applyAlignment="1" applyProtection="1">
      <alignment horizontal="center"/>
    </xf>
    <xf numFmtId="0" fontId="9" fillId="4" borderId="6" xfId="0" applyFont="1" applyFill="1" applyBorder="1" applyAlignment="1" applyProtection="1">
      <alignment horizontal="center"/>
    </xf>
    <xf numFmtId="0" fontId="9" fillId="4" borderId="7" xfId="0" applyFont="1" applyFill="1" applyBorder="1" applyAlignment="1" applyProtection="1">
      <alignment horizontal="center"/>
    </xf>
    <xf numFmtId="164" fontId="12" fillId="6" borderId="20" xfId="3" applyNumberFormat="1" applyFont="1" applyFill="1" applyBorder="1" applyAlignment="1" applyProtection="1">
      <alignment horizontal="center" vertical="center" wrapText="1" readingOrder="1"/>
      <protection locked="0"/>
    </xf>
    <xf numFmtId="164" fontId="12" fillId="6" borderId="21" xfId="3" applyNumberFormat="1" applyFont="1" applyFill="1" applyBorder="1" applyAlignment="1" applyProtection="1">
      <alignment horizontal="center" vertical="center" wrapText="1" readingOrder="1"/>
      <protection locked="0"/>
    </xf>
    <xf numFmtId="166" fontId="10" fillId="8" borderId="16" xfId="3" applyNumberFormat="1" applyFont="1" applyFill="1" applyBorder="1" applyAlignment="1" applyProtection="1">
      <alignment horizontal="center" vertical="center"/>
    </xf>
    <xf numFmtId="166" fontId="10" fillId="8" borderId="18" xfId="3" applyNumberFormat="1" applyFont="1" applyFill="1" applyBorder="1" applyAlignment="1" applyProtection="1">
      <alignment horizontal="center" vertical="center"/>
    </xf>
    <xf numFmtId="0" fontId="10" fillId="4" borderId="19" xfId="3" applyFont="1" applyFill="1" applyBorder="1" applyAlignment="1" applyProtection="1">
      <alignment horizontal="center" wrapText="1"/>
    </xf>
    <xf numFmtId="0" fontId="10" fillId="4" borderId="18" xfId="3" applyFont="1" applyFill="1" applyBorder="1" applyAlignment="1" applyProtection="1">
      <alignment horizontal="center" wrapText="1"/>
    </xf>
    <xf numFmtId="0" fontId="3" fillId="0" borderId="33" xfId="0" applyFont="1" applyFill="1" applyBorder="1" applyAlignment="1" applyProtection="1">
      <alignment horizontal="left" vertical="center"/>
      <protection locked="0"/>
    </xf>
    <xf numFmtId="0" fontId="9" fillId="4" borderId="1" xfId="0" applyFont="1" applyFill="1" applyBorder="1" applyAlignment="1" applyProtection="1">
      <alignment horizontal="center"/>
    </xf>
    <xf numFmtId="0" fontId="10" fillId="4" borderId="24" xfId="3" applyFont="1" applyFill="1" applyBorder="1" applyAlignment="1" applyProtection="1">
      <alignment horizontal="right"/>
    </xf>
    <xf numFmtId="0" fontId="10" fillId="4" borderId="0" xfId="3" applyFont="1" applyFill="1" applyBorder="1" applyAlignment="1" applyProtection="1">
      <alignment horizontal="right"/>
    </xf>
    <xf numFmtId="0" fontId="10" fillId="4" borderId="25" xfId="3" applyFont="1" applyFill="1" applyBorder="1" applyAlignment="1" applyProtection="1">
      <alignment horizontal="right"/>
    </xf>
    <xf numFmtId="14" fontId="9" fillId="4" borderId="2" xfId="0" applyNumberFormat="1" applyFont="1" applyFill="1" applyBorder="1" applyAlignment="1" applyProtection="1">
      <alignment horizontal="center" vertical="center"/>
    </xf>
    <xf numFmtId="14" fontId="9" fillId="4" borderId="8" xfId="0" applyNumberFormat="1" applyFont="1" applyFill="1" applyBorder="1" applyAlignment="1" applyProtection="1">
      <alignment horizontal="center" vertical="center"/>
    </xf>
    <xf numFmtId="0" fontId="9" fillId="0" borderId="3"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10" fillId="4" borderId="26" xfId="3" applyFont="1" applyFill="1" applyBorder="1" applyAlignment="1" applyProtection="1">
      <alignment horizontal="center" vertical="center"/>
    </xf>
    <xf numFmtId="0" fontId="10" fillId="4" borderId="27" xfId="3" applyFont="1" applyFill="1" applyBorder="1" applyAlignment="1" applyProtection="1">
      <alignment horizontal="center" vertical="center"/>
    </xf>
    <xf numFmtId="0" fontId="9" fillId="4" borderId="1" xfId="0" applyFont="1" applyFill="1" applyBorder="1" applyAlignment="1" applyProtection="1">
      <alignment horizontal="right" vertical="center" wrapText="1"/>
    </xf>
    <xf numFmtId="0" fontId="9" fillId="4" borderId="1" xfId="0" applyFont="1" applyFill="1" applyBorder="1" applyAlignment="1" applyProtection="1">
      <alignment horizontal="right" vertical="center"/>
    </xf>
    <xf numFmtId="0" fontId="10" fillId="4" borderId="22" xfId="3" applyFont="1" applyFill="1" applyBorder="1" applyAlignment="1" applyProtection="1">
      <alignment horizontal="center"/>
    </xf>
    <xf numFmtId="0" fontId="10" fillId="4" borderId="14" xfId="3" applyFont="1" applyFill="1" applyBorder="1" applyAlignment="1" applyProtection="1">
      <alignment horizontal="center"/>
    </xf>
    <xf numFmtId="0" fontId="10" fillId="4" borderId="23" xfId="3" applyFont="1" applyFill="1" applyBorder="1" applyAlignment="1" applyProtection="1">
      <alignment horizontal="center"/>
    </xf>
    <xf numFmtId="0" fontId="10" fillId="4" borderId="19" xfId="3" applyFont="1" applyFill="1" applyBorder="1" applyAlignment="1" applyProtection="1">
      <alignment horizontal="center" vertical="center"/>
    </xf>
    <xf numFmtId="0" fontId="10" fillId="4" borderId="18" xfId="3" applyFont="1" applyFill="1" applyBorder="1" applyAlignment="1" applyProtection="1">
      <alignment horizontal="center" vertical="center"/>
    </xf>
    <xf numFmtId="0" fontId="10" fillId="4" borderId="32" xfId="3" applyFont="1" applyFill="1" applyBorder="1" applyAlignment="1" applyProtection="1">
      <alignment horizontal="center" vertical="center"/>
    </xf>
    <xf numFmtId="0" fontId="10" fillId="4" borderId="16" xfId="3" applyFont="1" applyFill="1" applyBorder="1" applyAlignment="1" applyProtection="1">
      <alignment horizontal="center" wrapText="1"/>
    </xf>
    <xf numFmtId="0" fontId="10" fillId="4" borderId="13" xfId="3" applyFont="1" applyFill="1" applyAlignment="1" applyProtection="1">
      <alignment horizontal="center" vertical="center"/>
    </xf>
    <xf numFmtId="165" fontId="10" fillId="4" borderId="29" xfId="3" applyNumberFormat="1" applyFont="1" applyFill="1" applyBorder="1" applyAlignment="1" applyProtection="1">
      <alignment horizontal="center" wrapText="1"/>
    </xf>
    <xf numFmtId="165" fontId="10" fillId="4" borderId="30" xfId="3" applyNumberFormat="1" applyFont="1" applyFill="1" applyBorder="1" applyAlignment="1" applyProtection="1">
      <alignment horizontal="center" wrapText="1"/>
    </xf>
    <xf numFmtId="165" fontId="10" fillId="4" borderId="31" xfId="3" applyNumberFormat="1" applyFont="1" applyFill="1" applyBorder="1" applyAlignment="1" applyProtection="1">
      <alignment horizontal="center" wrapText="1"/>
    </xf>
    <xf numFmtId="0" fontId="10" fillId="4" borderId="17" xfId="3" applyFont="1" applyFill="1" applyBorder="1" applyAlignment="1" applyProtection="1">
      <alignment horizontal="center" vertical="center"/>
    </xf>
    <xf numFmtId="0" fontId="9" fillId="4" borderId="2" xfId="0" applyFont="1" applyFill="1" applyBorder="1" applyAlignment="1" applyProtection="1">
      <alignment horizontal="right"/>
    </xf>
    <xf numFmtId="0" fontId="10" fillId="4" borderId="1" xfId="3" applyFont="1" applyFill="1" applyBorder="1" applyAlignment="1" applyProtection="1">
      <alignment horizontal="center" vertical="center"/>
    </xf>
    <xf numFmtId="0" fontId="10" fillId="4" borderId="3" xfId="3" applyFont="1" applyFill="1" applyBorder="1" applyAlignment="1" applyProtection="1">
      <alignment horizontal="center"/>
    </xf>
    <xf numFmtId="0" fontId="10" fillId="4" borderId="6" xfId="3" applyFont="1" applyFill="1" applyBorder="1" applyAlignment="1" applyProtection="1">
      <alignment horizontal="center"/>
    </xf>
    <xf numFmtId="0" fontId="10" fillId="4" borderId="7" xfId="3" applyFont="1" applyFill="1" applyBorder="1" applyAlignment="1" applyProtection="1">
      <alignment horizontal="center"/>
    </xf>
    <xf numFmtId="0" fontId="9" fillId="4" borderId="8" xfId="0" applyFont="1" applyFill="1" applyBorder="1" applyAlignment="1" applyProtection="1">
      <alignment horizontal="center"/>
    </xf>
    <xf numFmtId="0" fontId="10" fillId="4" borderId="16" xfId="3" applyFont="1" applyFill="1" applyBorder="1" applyAlignment="1" applyProtection="1">
      <alignment horizontal="right"/>
    </xf>
    <xf numFmtId="0" fontId="10" fillId="4" borderId="19" xfId="3" applyFont="1" applyFill="1" applyBorder="1" applyAlignment="1" applyProtection="1">
      <alignment horizontal="right"/>
    </xf>
    <xf numFmtId="49" fontId="12" fillId="4" borderId="19" xfId="3" applyNumberFormat="1" applyFont="1" applyFill="1" applyBorder="1" applyAlignment="1" applyProtection="1">
      <alignment horizontal="center" vertical="center" wrapText="1"/>
    </xf>
    <xf numFmtId="0" fontId="12" fillId="4" borderId="18" xfId="3" applyNumberFormat="1" applyFont="1" applyFill="1" applyBorder="1" applyAlignment="1" applyProtection="1">
      <alignment horizontal="center" vertical="center" wrapText="1"/>
    </xf>
    <xf numFmtId="0" fontId="10" fillId="4" borderId="8" xfId="3" applyFont="1" applyFill="1" applyBorder="1" applyAlignment="1" applyProtection="1">
      <alignment horizontal="center" wrapText="1"/>
    </xf>
    <xf numFmtId="0" fontId="10" fillId="4" borderId="1" xfId="3" applyFont="1" applyFill="1" applyBorder="1" applyAlignment="1" applyProtection="1">
      <alignment horizontal="center" wrapText="1"/>
    </xf>
    <xf numFmtId="0" fontId="9" fillId="0" borderId="8" xfId="0" applyFont="1" applyBorder="1" applyAlignment="1" applyProtection="1">
      <alignment horizontal="center"/>
    </xf>
    <xf numFmtId="164" fontId="12" fillId="9" borderId="1" xfId="3" applyNumberFormat="1" applyFont="1" applyFill="1" applyBorder="1" applyAlignment="1" applyProtection="1">
      <alignment horizontal="center" vertical="center" wrapText="1" readingOrder="1"/>
    </xf>
    <xf numFmtId="0" fontId="10" fillId="4" borderId="1" xfId="3" applyFont="1" applyFill="1" applyBorder="1" applyAlignment="1" applyProtection="1">
      <alignment horizontal="center" vertical="center" wrapText="1"/>
    </xf>
    <xf numFmtId="0" fontId="9" fillId="0" borderId="9" xfId="0" applyFont="1" applyBorder="1" applyAlignment="1" applyProtection="1">
      <alignment horizontal="right" vertical="center"/>
    </xf>
    <xf numFmtId="0" fontId="9" fillId="0" borderId="10" xfId="0" applyFont="1" applyBorder="1" applyAlignment="1" applyProtection="1">
      <alignment horizontal="right" vertical="center"/>
    </xf>
    <xf numFmtId="0" fontId="9" fillId="0" borderId="11" xfId="0" applyFont="1" applyBorder="1" applyAlignment="1" applyProtection="1">
      <alignment horizontal="right" vertical="center"/>
    </xf>
    <xf numFmtId="0" fontId="9" fillId="0" borderId="5" xfId="0" applyFont="1" applyBorder="1" applyAlignment="1" applyProtection="1">
      <alignment horizontal="right" vertical="center"/>
    </xf>
    <xf numFmtId="0" fontId="10" fillId="4" borderId="11" xfId="3" applyFont="1" applyFill="1" applyBorder="1" applyAlignment="1" applyProtection="1">
      <alignment horizontal="center" vertical="center"/>
    </xf>
    <xf numFmtId="0" fontId="10" fillId="4" borderId="12" xfId="3" applyFont="1" applyFill="1" applyBorder="1" applyAlignment="1" applyProtection="1">
      <alignment horizontal="center" vertical="center"/>
    </xf>
    <xf numFmtId="0" fontId="13" fillId="0" borderId="0" xfId="0" applyFont="1" applyAlignment="1">
      <alignment horizontal="center" wrapText="1"/>
    </xf>
    <xf numFmtId="0" fontId="9" fillId="0" borderId="10" xfId="0" applyFont="1" applyBorder="1" applyAlignment="1" applyProtection="1">
      <alignment horizontal="center"/>
    </xf>
    <xf numFmtId="0" fontId="9" fillId="0" borderId="5" xfId="0" applyFont="1" applyBorder="1" applyAlignment="1" applyProtection="1">
      <alignment horizontal="center"/>
    </xf>
    <xf numFmtId="0" fontId="16" fillId="0" borderId="10" xfId="0" applyFont="1" applyBorder="1" applyAlignment="1" applyProtection="1">
      <alignment horizontal="center" vertical="top"/>
      <protection locked="0"/>
    </xf>
    <xf numFmtId="0" fontId="16" fillId="0" borderId="4" xfId="0" applyFont="1" applyBorder="1" applyAlignment="1" applyProtection="1">
      <alignment horizontal="center" vertical="top"/>
      <protection locked="0"/>
    </xf>
    <xf numFmtId="0" fontId="16" fillId="0" borderId="5" xfId="0" applyFont="1" applyBorder="1" applyAlignment="1" applyProtection="1">
      <alignment horizontal="center" vertical="top"/>
      <protection locked="0"/>
    </xf>
    <xf numFmtId="0" fontId="16" fillId="0" borderId="12" xfId="0" applyFont="1" applyBorder="1" applyAlignment="1" applyProtection="1">
      <alignment horizontal="center" vertical="top"/>
      <protection locked="0"/>
    </xf>
    <xf numFmtId="164" fontId="12" fillId="6" borderId="0" xfId="3" applyNumberFormat="1" applyFont="1" applyFill="1" applyBorder="1" applyAlignment="1" applyProtection="1">
      <alignment horizontal="center" vertical="center" wrapText="1" readingOrder="1"/>
    </xf>
    <xf numFmtId="164" fontId="8" fillId="0" borderId="0" xfId="3" applyNumberFormat="1" applyFont="1" applyFill="1" applyBorder="1" applyAlignment="1" applyProtection="1">
      <alignment vertical="center" wrapText="1" readingOrder="1"/>
    </xf>
    <xf numFmtId="2" fontId="12" fillId="3" borderId="16" xfId="3" applyNumberFormat="1" applyFont="1" applyFill="1" applyBorder="1" applyAlignment="1" applyProtection="1">
      <alignment horizontal="center" vertical="center" wrapText="1" readingOrder="1"/>
      <protection locked="0"/>
    </xf>
    <xf numFmtId="2" fontId="12" fillId="3" borderId="18" xfId="3" applyNumberFormat="1" applyFont="1" applyFill="1" applyBorder="1" applyAlignment="1" applyProtection="1">
      <alignment horizontal="center" vertical="center" wrapText="1" readingOrder="1"/>
      <protection locked="0"/>
    </xf>
    <xf numFmtId="49" fontId="18" fillId="0" borderId="28" xfId="3" applyNumberFormat="1" applyFont="1" applyFill="1" applyBorder="1" applyAlignment="1" applyProtection="1">
      <alignment horizontal="center" vertical="center" wrapText="1"/>
      <protection locked="0"/>
    </xf>
    <xf numFmtId="49" fontId="18" fillId="0" borderId="18" xfId="3" applyNumberFormat="1" applyFont="1" applyFill="1" applyBorder="1" applyAlignment="1" applyProtection="1">
      <alignment horizontal="center" vertical="center" wrapText="1"/>
      <protection locked="0"/>
    </xf>
    <xf numFmtId="0" fontId="17" fillId="4" borderId="28" xfId="3" applyFont="1" applyFill="1" applyBorder="1" applyAlignment="1" applyProtection="1">
      <alignment horizontal="center" wrapText="1"/>
    </xf>
    <xf numFmtId="0" fontId="17" fillId="4" borderId="18" xfId="3" applyFont="1" applyFill="1" applyBorder="1" applyAlignment="1" applyProtection="1">
      <alignment horizontal="center" wrapText="1"/>
    </xf>
    <xf numFmtId="0" fontId="15" fillId="0" borderId="0" xfId="0" applyFont="1"/>
    <xf numFmtId="0" fontId="0" fillId="0" borderId="0" xfId="0"/>
    <xf numFmtId="0" fontId="0" fillId="0" borderId="0" xfId="0" applyAlignment="1">
      <alignment wrapText="1"/>
    </xf>
    <xf numFmtId="0" fontId="0" fillId="0" borderId="0" xfId="0" applyAlignment="1">
      <alignment horizontal="left" wrapText="1"/>
    </xf>
    <xf numFmtId="0" fontId="0" fillId="0" borderId="0" xfId="0" applyAlignment="1">
      <alignment horizontal="left" vertical="center" indent="1"/>
    </xf>
    <xf numFmtId="0" fontId="0" fillId="0" borderId="0" xfId="0" applyAlignment="1">
      <alignment horizontal="left" vertical="center" indent="2"/>
    </xf>
    <xf numFmtId="0" fontId="0" fillId="0" borderId="0" xfId="0" applyAlignment="1">
      <alignment horizontal="left" vertical="center" wrapText="1" indent="2"/>
    </xf>
    <xf numFmtId="0" fontId="0" fillId="0" borderId="0" xfId="0" applyAlignment="1">
      <alignment horizontal="left" vertical="center" wrapText="1" indent="1"/>
    </xf>
    <xf numFmtId="0" fontId="21" fillId="0" borderId="0" xfId="4" applyAlignment="1">
      <alignment horizontal="left" vertical="center" wrapText="1" indent="1"/>
    </xf>
    <xf numFmtId="0" fontId="22" fillId="0" borderId="0" xfId="0" applyFont="1"/>
  </cellXfs>
  <cellStyles count="5">
    <cellStyle name="Hyperlink" xfId="4" builtinId="8"/>
    <cellStyle name="Normal" xfId="0" builtinId="0"/>
    <cellStyle name="Normal 5" xfId="1"/>
    <cellStyle name="Normal 6" xfId="2"/>
    <cellStyle name="Output" xfId="3" builtinId="21"/>
  </cellStyles>
  <dxfs count="29">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ill>
        <patternFill>
          <bgColor rgb="FFFF7979"/>
        </patternFill>
      </fill>
    </dxf>
    <dxf>
      <font>
        <color theme="1"/>
      </font>
      <fill>
        <patternFill>
          <bgColor rgb="FFFF7979"/>
        </patternFill>
      </fill>
    </dxf>
    <dxf>
      <fill>
        <patternFill>
          <bgColor rgb="FFFF7979"/>
        </patternFill>
      </fill>
    </dxf>
    <dxf>
      <fill>
        <patternFill>
          <bgColor rgb="FFFF7979"/>
        </patternFill>
      </fill>
    </dxf>
    <dxf>
      <fill>
        <patternFill>
          <bgColor rgb="FFFF79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hyperlink" Target="https://hr.unm.edu/contact-unm-human-resourc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61"/>
  <sheetViews>
    <sheetView tabSelected="1" view="pageLayout" zoomScale="75" zoomScaleNormal="85" zoomScalePageLayoutView="75" workbookViewId="0">
      <selection activeCell="M16" sqref="M16:M17"/>
    </sheetView>
  </sheetViews>
  <sheetFormatPr defaultColWidth="9.140625" defaultRowHeight="15" x14ac:dyDescent="0.3"/>
  <cols>
    <col min="1" max="1" width="5.28515625" style="16" customWidth="1"/>
    <col min="2" max="2" width="12.7109375" style="16" bestFit="1" customWidth="1"/>
    <col min="3" max="3" width="8.85546875" style="16" bestFit="1" customWidth="1"/>
    <col min="4" max="4" width="10.140625" style="16" customWidth="1"/>
    <col min="5" max="5" width="10.5703125" style="16" customWidth="1"/>
    <col min="6" max="6" width="9" style="16" customWidth="1"/>
    <col min="7" max="8" width="8.85546875" style="16" bestFit="1" customWidth="1"/>
    <col min="9" max="9" width="7.7109375" style="16" customWidth="1"/>
    <col min="10" max="10" width="15.5703125" style="16" bestFit="1" customWidth="1"/>
    <col min="11" max="11" width="9.140625" style="16" customWidth="1"/>
    <col min="12" max="12" width="9.28515625" style="16" bestFit="1" customWidth="1"/>
    <col min="13" max="13" width="10.42578125" style="16" bestFit="1" customWidth="1"/>
    <col min="14" max="14" width="8.42578125" style="16" customWidth="1"/>
    <col min="15" max="15" width="7.7109375" style="16" customWidth="1"/>
    <col min="16" max="19" width="19.28515625" style="16" customWidth="1"/>
    <col min="20" max="20" width="6.7109375" style="16" customWidth="1"/>
    <col min="21" max="21" width="7" style="16" customWidth="1"/>
    <col min="22" max="22" width="9.140625" style="16" customWidth="1"/>
    <col min="23" max="24" width="9.140625" style="16"/>
    <col min="25" max="25" width="9.28515625" style="16" customWidth="1"/>
    <col min="26" max="28" width="9.140625" style="16"/>
    <col min="29" max="29" width="10.85546875" style="16" customWidth="1"/>
    <col min="30" max="16384" width="9.140625" style="16"/>
  </cols>
  <sheetData>
    <row r="1" spans="1:22" ht="11.25" customHeight="1" x14ac:dyDescent="0.3">
      <c r="A1" s="15"/>
      <c r="B1" s="15"/>
      <c r="C1" s="15"/>
      <c r="D1" s="15"/>
      <c r="E1" s="15"/>
      <c r="F1" s="15"/>
      <c r="G1" s="15"/>
      <c r="H1" s="15"/>
      <c r="I1" s="13"/>
      <c r="J1" s="13"/>
      <c r="K1" s="15"/>
      <c r="L1" s="15"/>
      <c r="M1" s="15"/>
      <c r="N1" s="15"/>
      <c r="O1" s="15"/>
      <c r="P1" s="15"/>
      <c r="Q1" s="15"/>
      <c r="R1" s="15"/>
      <c r="S1" s="15"/>
      <c r="T1" s="15"/>
      <c r="U1" s="15"/>
      <c r="V1" s="15"/>
    </row>
    <row r="2" spans="1:22" ht="15" customHeight="1" x14ac:dyDescent="0.3">
      <c r="A2" s="15"/>
      <c r="B2" s="15"/>
      <c r="C2" s="15"/>
      <c r="D2" s="70" t="s">
        <v>73</v>
      </c>
      <c r="E2" s="71"/>
      <c r="F2" s="71"/>
      <c r="G2" s="71"/>
      <c r="H2" s="71"/>
      <c r="I2" s="72"/>
      <c r="J2" s="138"/>
      <c r="K2" s="45"/>
      <c r="L2" s="123" t="s">
        <v>62</v>
      </c>
      <c r="M2" s="123"/>
      <c r="N2" s="123"/>
      <c r="O2" s="123"/>
      <c r="P2" s="123"/>
      <c r="Q2" s="46"/>
      <c r="R2" s="63" t="s">
        <v>63</v>
      </c>
      <c r="S2" s="63"/>
      <c r="T2" s="15"/>
      <c r="U2" s="15"/>
      <c r="V2" s="15"/>
    </row>
    <row r="3" spans="1:22" ht="9" customHeight="1" x14ac:dyDescent="0.3">
      <c r="A3" s="15"/>
      <c r="B3" s="15"/>
      <c r="C3" s="15"/>
      <c r="D3" s="15"/>
      <c r="E3" s="14"/>
      <c r="F3" s="14"/>
      <c r="G3" s="14"/>
      <c r="H3" s="14"/>
      <c r="I3" s="14"/>
      <c r="J3" s="139"/>
      <c r="K3" s="15"/>
      <c r="L3" s="15"/>
      <c r="M3" s="15"/>
      <c r="N3" s="15"/>
      <c r="O3" s="15"/>
      <c r="P3" s="15"/>
      <c r="Q3" s="15"/>
      <c r="R3" s="15"/>
      <c r="S3" s="15"/>
      <c r="T3" s="15"/>
      <c r="U3" s="15"/>
      <c r="V3" s="15"/>
    </row>
    <row r="4" spans="1:22" x14ac:dyDescent="0.3">
      <c r="A4" s="96" t="s">
        <v>51</v>
      </c>
      <c r="B4" s="96"/>
      <c r="C4" s="91">
        <v>123456789</v>
      </c>
      <c r="D4" s="92"/>
      <c r="E4" s="93"/>
      <c r="F4" s="97" t="s">
        <v>52</v>
      </c>
      <c r="G4" s="97"/>
      <c r="H4" s="91" t="s">
        <v>79</v>
      </c>
      <c r="I4" s="92"/>
      <c r="J4" s="92"/>
      <c r="K4" s="93"/>
      <c r="L4" s="17" t="s">
        <v>53</v>
      </c>
      <c r="M4" s="18">
        <v>1</v>
      </c>
      <c r="N4" s="97" t="s">
        <v>54</v>
      </c>
      <c r="O4" s="97"/>
      <c r="P4" s="19">
        <v>43904</v>
      </c>
      <c r="Q4" s="20" t="s">
        <v>75</v>
      </c>
      <c r="R4" s="21">
        <f>P4+13</f>
        <v>43917</v>
      </c>
      <c r="S4" s="22" t="s">
        <v>56</v>
      </c>
      <c r="T4" s="84"/>
      <c r="U4" s="84"/>
      <c r="V4" s="23"/>
    </row>
    <row r="5" spans="1:22" x14ac:dyDescent="0.3">
      <c r="A5" s="85"/>
      <c r="B5" s="85"/>
      <c r="C5" s="115"/>
      <c r="D5" s="115"/>
      <c r="E5" s="115"/>
      <c r="F5" s="115"/>
      <c r="G5" s="115"/>
      <c r="H5" s="115"/>
      <c r="I5" s="115"/>
      <c r="J5" s="115"/>
      <c r="K5" s="115"/>
      <c r="L5" s="85"/>
      <c r="M5" s="85"/>
      <c r="N5" s="85"/>
      <c r="O5" s="85"/>
      <c r="P5" s="85" t="s">
        <v>55</v>
      </c>
      <c r="Q5" s="85"/>
      <c r="R5" s="85"/>
      <c r="S5" s="85"/>
      <c r="T5" s="24"/>
      <c r="U5" s="25"/>
      <c r="V5" s="26"/>
    </row>
    <row r="6" spans="1:22" ht="15.75" customHeight="1" x14ac:dyDescent="0.3">
      <c r="A6" s="98" t="s">
        <v>0</v>
      </c>
      <c r="B6" s="99"/>
      <c r="C6" s="99"/>
      <c r="D6" s="99"/>
      <c r="E6" s="99"/>
      <c r="F6" s="99"/>
      <c r="G6" s="99"/>
      <c r="H6" s="99"/>
      <c r="I6" s="100"/>
      <c r="J6" s="144" t="s">
        <v>82</v>
      </c>
      <c r="K6" s="57" t="s">
        <v>5</v>
      </c>
      <c r="L6" s="101" t="s">
        <v>6</v>
      </c>
      <c r="M6" s="101" t="s">
        <v>7</v>
      </c>
      <c r="N6" s="57" t="s">
        <v>8</v>
      </c>
      <c r="O6" s="57" t="s">
        <v>9</v>
      </c>
      <c r="P6" s="142" t="s">
        <v>81</v>
      </c>
      <c r="Q6" s="61" t="s">
        <v>61</v>
      </c>
      <c r="R6" s="61" t="s">
        <v>61</v>
      </c>
      <c r="S6" s="61" t="s">
        <v>61</v>
      </c>
      <c r="T6" s="104" t="s">
        <v>10</v>
      </c>
      <c r="U6" s="103" t="s">
        <v>11</v>
      </c>
      <c r="V6" s="109"/>
    </row>
    <row r="7" spans="1:22" x14ac:dyDescent="0.3">
      <c r="A7" s="27"/>
      <c r="B7" s="28" t="s">
        <v>1</v>
      </c>
      <c r="C7" s="27" t="s">
        <v>2</v>
      </c>
      <c r="D7" s="27" t="s">
        <v>3</v>
      </c>
      <c r="E7" s="27" t="s">
        <v>2</v>
      </c>
      <c r="F7" s="27" t="s">
        <v>3</v>
      </c>
      <c r="G7" s="27" t="s">
        <v>2</v>
      </c>
      <c r="H7" s="27" t="s">
        <v>3</v>
      </c>
      <c r="I7" s="27" t="s">
        <v>4</v>
      </c>
      <c r="J7" s="145"/>
      <c r="K7" s="58"/>
      <c r="L7" s="102"/>
      <c r="M7" s="102"/>
      <c r="N7" s="58"/>
      <c r="O7" s="58"/>
      <c r="P7" s="143"/>
      <c r="Q7" s="62"/>
      <c r="R7" s="62"/>
      <c r="S7" s="62"/>
      <c r="T7" s="83"/>
      <c r="U7" s="29" t="s">
        <v>12</v>
      </c>
      <c r="V7" s="29" t="s">
        <v>13</v>
      </c>
    </row>
    <row r="8" spans="1:22" x14ac:dyDescent="0.3">
      <c r="A8" s="94" t="s">
        <v>14</v>
      </c>
      <c r="B8" s="89">
        <f>P4</f>
        <v>43904</v>
      </c>
      <c r="C8" s="78"/>
      <c r="D8" s="78"/>
      <c r="E8" s="78"/>
      <c r="F8" s="78"/>
      <c r="G8" s="78"/>
      <c r="H8" s="78"/>
      <c r="I8" s="64"/>
      <c r="J8" s="140"/>
      <c r="K8" s="80">
        <f>SUM(IF(D8-C8&lt;0,"0:00",D8-C8))+SUM(IF(F8-E8&lt;0,"0:00",F8-E8))+SUM(IF(H8-G8&lt;0,"0:00",H8-G8))</f>
        <v>0</v>
      </c>
      <c r="L8" s="59"/>
      <c r="M8" s="59"/>
      <c r="N8" s="59"/>
      <c r="O8" s="59"/>
      <c r="P8" s="59"/>
      <c r="Q8" s="59"/>
      <c r="R8" s="59"/>
      <c r="S8" s="59"/>
      <c r="T8" s="73">
        <f>SUM(L8:S9)</f>
        <v>0</v>
      </c>
      <c r="U8" s="48"/>
      <c r="V8" s="42"/>
    </row>
    <row r="9" spans="1:22" x14ac:dyDescent="0.3">
      <c r="A9" s="95"/>
      <c r="B9" s="90"/>
      <c r="C9" s="79"/>
      <c r="D9" s="79"/>
      <c r="E9" s="79"/>
      <c r="F9" s="79"/>
      <c r="G9" s="79"/>
      <c r="H9" s="79"/>
      <c r="I9" s="65"/>
      <c r="J9" s="141"/>
      <c r="K9" s="81"/>
      <c r="L9" s="60"/>
      <c r="M9" s="60"/>
      <c r="N9" s="60"/>
      <c r="O9" s="60"/>
      <c r="P9" s="60"/>
      <c r="Q9" s="60"/>
      <c r="R9" s="60"/>
      <c r="S9" s="60"/>
      <c r="T9" s="74"/>
      <c r="U9" s="50"/>
      <c r="V9" s="51"/>
    </row>
    <row r="10" spans="1:22" x14ac:dyDescent="0.3">
      <c r="A10" s="94" t="s">
        <v>15</v>
      </c>
      <c r="B10" s="89">
        <f>P4+1</f>
        <v>43905</v>
      </c>
      <c r="C10" s="78"/>
      <c r="D10" s="78"/>
      <c r="E10" s="78"/>
      <c r="F10" s="78"/>
      <c r="G10" s="78"/>
      <c r="H10" s="78"/>
      <c r="I10" s="64"/>
      <c r="J10" s="140"/>
      <c r="K10" s="80">
        <f>SUM(IF(D10-C10&lt;0,"0:00",D10-C10))+SUM(IF(F10-E10&lt;0,"0:00",F10-E10))+SUM(IF(H10-G10&lt;0,"0:00",H10-G10))</f>
        <v>0</v>
      </c>
      <c r="L10" s="59"/>
      <c r="M10" s="59"/>
      <c r="N10" s="59"/>
      <c r="O10" s="59"/>
      <c r="P10" s="59"/>
      <c r="Q10" s="59"/>
      <c r="R10" s="59"/>
      <c r="S10" s="59"/>
      <c r="T10" s="73">
        <f>SUM(L10:S11)</f>
        <v>0</v>
      </c>
      <c r="U10" s="48"/>
      <c r="V10" s="40"/>
    </row>
    <row r="11" spans="1:22" x14ac:dyDescent="0.3">
      <c r="A11" s="95"/>
      <c r="B11" s="90"/>
      <c r="C11" s="79"/>
      <c r="D11" s="79"/>
      <c r="E11" s="79"/>
      <c r="F11" s="79"/>
      <c r="G11" s="79"/>
      <c r="H11" s="79"/>
      <c r="I11" s="65"/>
      <c r="J11" s="141"/>
      <c r="K11" s="81"/>
      <c r="L11" s="60"/>
      <c r="M11" s="60"/>
      <c r="N11" s="60"/>
      <c r="O11" s="60"/>
      <c r="P11" s="60"/>
      <c r="Q11" s="60"/>
      <c r="R11" s="60"/>
      <c r="S11" s="60"/>
      <c r="T11" s="74"/>
      <c r="U11" s="48"/>
      <c r="V11" s="40"/>
    </row>
    <row r="12" spans="1:22" x14ac:dyDescent="0.3">
      <c r="A12" s="94" t="s">
        <v>16</v>
      </c>
      <c r="B12" s="89">
        <f>P4+2</f>
        <v>43906</v>
      </c>
      <c r="C12" s="78">
        <v>0.33333333333333331</v>
      </c>
      <c r="D12" s="78">
        <v>0.45833333333333331</v>
      </c>
      <c r="E12" s="78">
        <v>0.5</v>
      </c>
      <c r="F12" s="78">
        <v>0.70833333333333337</v>
      </c>
      <c r="G12" s="78"/>
      <c r="H12" s="78"/>
      <c r="I12" s="64">
        <v>1</v>
      </c>
      <c r="J12" s="140">
        <v>1</v>
      </c>
      <c r="K12" s="80">
        <f>SUM(IF(D12-C12&lt;0,"0:00",D12-C12))+SUM(IF(F12-E12&lt;0,"0:00",F12-E12))+SUM(IF(H12-G12&lt;0,"0:00",H12-G12))</f>
        <v>0.33333333333333337</v>
      </c>
      <c r="L12" s="59"/>
      <c r="M12" s="59"/>
      <c r="N12" s="59"/>
      <c r="O12" s="59"/>
      <c r="P12" s="59"/>
      <c r="Q12" s="59"/>
      <c r="R12" s="59"/>
      <c r="S12" s="59"/>
      <c r="T12" s="73">
        <f>SUM(L12:S13)</f>
        <v>0</v>
      </c>
      <c r="U12" s="48"/>
      <c r="V12" s="40"/>
    </row>
    <row r="13" spans="1:22" x14ac:dyDescent="0.3">
      <c r="A13" s="95"/>
      <c r="B13" s="90"/>
      <c r="C13" s="79"/>
      <c r="D13" s="79"/>
      <c r="E13" s="79"/>
      <c r="F13" s="79"/>
      <c r="G13" s="79"/>
      <c r="H13" s="79"/>
      <c r="I13" s="65"/>
      <c r="J13" s="141"/>
      <c r="K13" s="81"/>
      <c r="L13" s="60"/>
      <c r="M13" s="60"/>
      <c r="N13" s="60"/>
      <c r="O13" s="60"/>
      <c r="P13" s="60"/>
      <c r="Q13" s="60"/>
      <c r="R13" s="60"/>
      <c r="S13" s="60"/>
      <c r="T13" s="74"/>
      <c r="U13" s="48"/>
      <c r="V13" s="40"/>
    </row>
    <row r="14" spans="1:22" x14ac:dyDescent="0.3">
      <c r="A14" s="94" t="s">
        <v>17</v>
      </c>
      <c r="B14" s="89">
        <f>P4+3</f>
        <v>43907</v>
      </c>
      <c r="C14" s="78">
        <v>0.33333333333333331</v>
      </c>
      <c r="D14" s="78">
        <v>0.45833333333333331</v>
      </c>
      <c r="E14" s="78">
        <v>0.5</v>
      </c>
      <c r="F14" s="78">
        <v>0.70833333333333337</v>
      </c>
      <c r="G14" s="78"/>
      <c r="H14" s="78"/>
      <c r="I14" s="64">
        <v>1</v>
      </c>
      <c r="J14" s="140">
        <v>1</v>
      </c>
      <c r="K14" s="80">
        <f>SUM(IF(D14-C14&lt;0,"0:00",D14-C14))+SUM(IF(F14-E14&lt;0,"0:00",F14-E14))+SUM(IF(H14-G14&lt;0,"0:00",H14-G14))</f>
        <v>0.33333333333333337</v>
      </c>
      <c r="L14" s="59"/>
      <c r="M14" s="59"/>
      <c r="N14" s="59"/>
      <c r="O14" s="59"/>
      <c r="P14" s="59"/>
      <c r="Q14" s="59"/>
      <c r="R14" s="59"/>
      <c r="S14" s="59"/>
      <c r="T14" s="73">
        <f>SUM(L14:S15)</f>
        <v>0</v>
      </c>
      <c r="U14" s="48"/>
      <c r="V14" s="40"/>
    </row>
    <row r="15" spans="1:22" x14ac:dyDescent="0.3">
      <c r="A15" s="95"/>
      <c r="B15" s="90"/>
      <c r="C15" s="79"/>
      <c r="D15" s="79"/>
      <c r="E15" s="79"/>
      <c r="F15" s="79"/>
      <c r="G15" s="79"/>
      <c r="H15" s="79"/>
      <c r="I15" s="65"/>
      <c r="J15" s="141"/>
      <c r="K15" s="81"/>
      <c r="L15" s="60"/>
      <c r="M15" s="60"/>
      <c r="N15" s="60"/>
      <c r="O15" s="60"/>
      <c r="P15" s="60"/>
      <c r="Q15" s="60"/>
      <c r="R15" s="60"/>
      <c r="S15" s="60"/>
      <c r="T15" s="74"/>
      <c r="U15" s="48"/>
      <c r="V15" s="40"/>
    </row>
    <row r="16" spans="1:22" x14ac:dyDescent="0.3">
      <c r="A16" s="94" t="s">
        <v>18</v>
      </c>
      <c r="B16" s="89">
        <f>P4+4</f>
        <v>43908</v>
      </c>
      <c r="C16" s="78">
        <v>0.33333333333333331</v>
      </c>
      <c r="D16" s="78">
        <v>0.45833333333333331</v>
      </c>
      <c r="E16" s="78">
        <v>0.5</v>
      </c>
      <c r="F16" s="78">
        <v>0.70833333333333337</v>
      </c>
      <c r="G16" s="78"/>
      <c r="H16" s="78"/>
      <c r="I16" s="64">
        <v>1</v>
      </c>
      <c r="J16" s="140">
        <v>2</v>
      </c>
      <c r="K16" s="80">
        <f>SUM(IF(D16-C16&lt;0,"0:00",D16-C16))+SUM(IF(F16-E16&lt;0,"0:00",F16-E16))+SUM(IF(H16-G16&lt;0,"0:00",H16-G16))</f>
        <v>0.33333333333333337</v>
      </c>
      <c r="L16" s="59"/>
      <c r="M16" s="59"/>
      <c r="N16" s="59"/>
      <c r="O16" s="59"/>
      <c r="P16" s="59"/>
      <c r="Q16" s="59"/>
      <c r="R16" s="59"/>
      <c r="S16" s="59"/>
      <c r="T16" s="73">
        <f>SUM(L16:S17)</f>
        <v>0</v>
      </c>
      <c r="U16" s="48"/>
      <c r="V16" s="40"/>
    </row>
    <row r="17" spans="1:22" x14ac:dyDescent="0.3">
      <c r="A17" s="95"/>
      <c r="B17" s="90"/>
      <c r="C17" s="79"/>
      <c r="D17" s="79"/>
      <c r="E17" s="79"/>
      <c r="F17" s="79"/>
      <c r="G17" s="79"/>
      <c r="H17" s="79"/>
      <c r="I17" s="65"/>
      <c r="J17" s="141"/>
      <c r="K17" s="81"/>
      <c r="L17" s="60"/>
      <c r="M17" s="60"/>
      <c r="N17" s="60"/>
      <c r="O17" s="60"/>
      <c r="P17" s="60"/>
      <c r="Q17" s="60"/>
      <c r="R17" s="60"/>
      <c r="S17" s="60"/>
      <c r="T17" s="74"/>
      <c r="U17" s="48"/>
      <c r="V17" s="40"/>
    </row>
    <row r="18" spans="1:22" x14ac:dyDescent="0.3">
      <c r="A18" s="94" t="s">
        <v>19</v>
      </c>
      <c r="B18" s="89">
        <f>P4+5</f>
        <v>43909</v>
      </c>
      <c r="C18" s="78">
        <v>0.33333333333333331</v>
      </c>
      <c r="D18" s="78">
        <v>0.45833333333333331</v>
      </c>
      <c r="E18" s="78">
        <v>0.5</v>
      </c>
      <c r="F18" s="78">
        <v>0.70833333333333337</v>
      </c>
      <c r="G18" s="78"/>
      <c r="H18" s="78"/>
      <c r="I18" s="64">
        <v>1</v>
      </c>
      <c r="J18" s="64">
        <v>2</v>
      </c>
      <c r="K18" s="80">
        <f>SUM(IF(D18-C18&lt;0,"0:00",D18-C18))+SUM(IF(F18-E18&lt;0,"0:00",F18-E18))+SUM(IF(H18-G18&lt;0,"0:00",H18-G18))</f>
        <v>0.33333333333333337</v>
      </c>
      <c r="L18" s="59"/>
      <c r="M18" s="59"/>
      <c r="N18" s="59"/>
      <c r="O18" s="59"/>
      <c r="P18" s="59"/>
      <c r="Q18" s="59"/>
      <c r="R18" s="59"/>
      <c r="S18" s="59"/>
      <c r="T18" s="73">
        <f>SUM(L18:S19)</f>
        <v>0</v>
      </c>
      <c r="U18" s="48"/>
      <c r="V18" s="40"/>
    </row>
    <row r="19" spans="1:22" x14ac:dyDescent="0.3">
      <c r="A19" s="95"/>
      <c r="B19" s="90"/>
      <c r="C19" s="79"/>
      <c r="D19" s="79"/>
      <c r="E19" s="79"/>
      <c r="F19" s="79"/>
      <c r="G19" s="79"/>
      <c r="H19" s="79"/>
      <c r="I19" s="65"/>
      <c r="J19" s="65"/>
      <c r="K19" s="81"/>
      <c r="L19" s="60"/>
      <c r="M19" s="60"/>
      <c r="N19" s="60"/>
      <c r="O19" s="60"/>
      <c r="P19" s="60"/>
      <c r="Q19" s="60"/>
      <c r="R19" s="60"/>
      <c r="S19" s="60"/>
      <c r="T19" s="74"/>
      <c r="U19" s="48"/>
      <c r="V19" s="40"/>
    </row>
    <row r="20" spans="1:22" x14ac:dyDescent="0.3">
      <c r="A20" s="94" t="s">
        <v>20</v>
      </c>
      <c r="B20" s="89">
        <f>P4+6</f>
        <v>43910</v>
      </c>
      <c r="C20" s="78"/>
      <c r="D20" s="78"/>
      <c r="E20" s="78"/>
      <c r="F20" s="78"/>
      <c r="G20" s="78"/>
      <c r="H20" s="78"/>
      <c r="I20" s="64"/>
      <c r="J20" s="64"/>
      <c r="K20" s="80">
        <f>SUM(IF(D20-C20&lt;0,"0:00",D20-C20))+SUM(IF(F20-E20&lt;0,"0:00",F20-E20))+SUM(IF(H20-G20&lt;0,"0:00",H20-G20))</f>
        <v>0</v>
      </c>
      <c r="L20" s="59"/>
      <c r="M20" s="59"/>
      <c r="N20" s="59"/>
      <c r="O20" s="59"/>
      <c r="P20" s="59">
        <v>8</v>
      </c>
      <c r="Q20" s="59"/>
      <c r="R20" s="59"/>
      <c r="S20" s="59"/>
      <c r="T20" s="73">
        <f>SUM(L20:S21)</f>
        <v>8</v>
      </c>
      <c r="U20" s="48"/>
      <c r="V20" s="40"/>
    </row>
    <row r="21" spans="1:22" x14ac:dyDescent="0.3">
      <c r="A21" s="95"/>
      <c r="B21" s="90"/>
      <c r="C21" s="79"/>
      <c r="D21" s="79"/>
      <c r="E21" s="79"/>
      <c r="F21" s="79"/>
      <c r="G21" s="79"/>
      <c r="H21" s="79"/>
      <c r="I21" s="65"/>
      <c r="J21" s="65"/>
      <c r="K21" s="81"/>
      <c r="L21" s="60"/>
      <c r="M21" s="60"/>
      <c r="N21" s="60"/>
      <c r="O21" s="60"/>
      <c r="P21" s="60"/>
      <c r="Q21" s="60"/>
      <c r="R21" s="60"/>
      <c r="S21" s="60"/>
      <c r="T21" s="74"/>
      <c r="U21" s="48"/>
      <c r="V21" s="40"/>
    </row>
    <row r="22" spans="1:22" ht="18" customHeight="1" x14ac:dyDescent="0.3">
      <c r="A22" s="86" t="s">
        <v>59</v>
      </c>
      <c r="B22" s="87"/>
      <c r="C22" s="87"/>
      <c r="D22" s="87"/>
      <c r="E22" s="87"/>
      <c r="F22" s="87"/>
      <c r="G22" s="87"/>
      <c r="H22" s="87"/>
      <c r="I22" s="88"/>
      <c r="J22" s="56"/>
      <c r="K22" s="30">
        <f t="shared" ref="K22:U22" si="0">SUM(K8:K21)</f>
        <v>1.3333333333333335</v>
      </c>
      <c r="L22" s="47">
        <f t="shared" si="0"/>
        <v>0</v>
      </c>
      <c r="M22" s="47">
        <f t="shared" si="0"/>
        <v>0</v>
      </c>
      <c r="N22" s="47">
        <f t="shared" si="0"/>
        <v>0</v>
      </c>
      <c r="O22" s="47">
        <f t="shared" si="0"/>
        <v>0</v>
      </c>
      <c r="P22" s="47">
        <f t="shared" si="0"/>
        <v>8</v>
      </c>
      <c r="Q22" s="47">
        <f t="shared" si="0"/>
        <v>0</v>
      </c>
      <c r="R22" s="47">
        <f t="shared" si="0"/>
        <v>0</v>
      </c>
      <c r="S22" s="47">
        <f t="shared" si="0"/>
        <v>0</v>
      </c>
      <c r="T22" s="47">
        <f t="shared" si="0"/>
        <v>8</v>
      </c>
      <c r="U22" s="47">
        <f t="shared" si="0"/>
        <v>0</v>
      </c>
      <c r="V22" s="42"/>
    </row>
    <row r="23" spans="1:22" x14ac:dyDescent="0.3">
      <c r="A23" s="75"/>
      <c r="B23" s="76"/>
      <c r="C23" s="76"/>
      <c r="D23" s="76"/>
      <c r="E23" s="76"/>
      <c r="F23" s="76"/>
      <c r="G23" s="76"/>
      <c r="H23" s="76"/>
      <c r="I23" s="76"/>
      <c r="J23" s="76"/>
      <c r="K23" s="76"/>
      <c r="L23" s="76"/>
      <c r="M23" s="76"/>
      <c r="N23" s="76"/>
      <c r="O23" s="76"/>
      <c r="P23" s="76"/>
      <c r="Q23" s="76"/>
      <c r="R23" s="76"/>
      <c r="S23" s="76"/>
      <c r="T23" s="76"/>
      <c r="U23" s="76"/>
      <c r="V23" s="77"/>
    </row>
    <row r="24" spans="1:22" ht="15.95" customHeight="1" x14ac:dyDescent="0.3">
      <c r="A24" s="106" t="s">
        <v>0</v>
      </c>
      <c r="B24" s="107"/>
      <c r="C24" s="107"/>
      <c r="D24" s="107"/>
      <c r="E24" s="107"/>
      <c r="F24" s="107"/>
      <c r="G24" s="107"/>
      <c r="H24" s="107"/>
      <c r="I24" s="108"/>
      <c r="J24" s="144" t="s">
        <v>82</v>
      </c>
      <c r="K24" s="57" t="s">
        <v>5</v>
      </c>
      <c r="L24" s="102" t="s">
        <v>6</v>
      </c>
      <c r="M24" s="102" t="s">
        <v>7</v>
      </c>
      <c r="N24" s="57" t="s">
        <v>8</v>
      </c>
      <c r="O24" s="57" t="s">
        <v>9</v>
      </c>
      <c r="P24" s="142" t="str">
        <f>P6</f>
        <v>Conditional Leave (Earn Code 380)</v>
      </c>
      <c r="Q24" s="68" t="str">
        <f>Q6</f>
        <v xml:space="preserve"> </v>
      </c>
      <c r="R24" s="68" t="str">
        <f>R6</f>
        <v xml:space="preserve"> </v>
      </c>
      <c r="S24" s="68" t="str">
        <f>S6</f>
        <v xml:space="preserve"> </v>
      </c>
      <c r="T24" s="82" t="s">
        <v>10</v>
      </c>
      <c r="U24" s="66" t="s">
        <v>11</v>
      </c>
      <c r="V24" s="67"/>
    </row>
    <row r="25" spans="1:22" x14ac:dyDescent="0.3">
      <c r="A25" s="27"/>
      <c r="B25" s="28" t="s">
        <v>1</v>
      </c>
      <c r="C25" s="27" t="s">
        <v>2</v>
      </c>
      <c r="D25" s="27" t="s">
        <v>3</v>
      </c>
      <c r="E25" s="27" t="s">
        <v>2</v>
      </c>
      <c r="F25" s="27" t="s">
        <v>3</v>
      </c>
      <c r="G25" s="27" t="s">
        <v>2</v>
      </c>
      <c r="H25" s="27" t="s">
        <v>3</v>
      </c>
      <c r="I25" s="27" t="s">
        <v>4</v>
      </c>
      <c r="J25" s="145"/>
      <c r="K25" s="58"/>
      <c r="L25" s="105"/>
      <c r="M25" s="105"/>
      <c r="N25" s="58"/>
      <c r="O25" s="58"/>
      <c r="P25" s="143"/>
      <c r="Q25" s="69"/>
      <c r="R25" s="69"/>
      <c r="S25" s="69"/>
      <c r="T25" s="83"/>
      <c r="U25" s="31" t="s">
        <v>12</v>
      </c>
      <c r="V25" s="29" t="s">
        <v>13</v>
      </c>
    </row>
    <row r="26" spans="1:22" x14ac:dyDescent="0.3">
      <c r="A26" s="103" t="s">
        <v>14</v>
      </c>
      <c r="B26" s="89">
        <f>P4+7</f>
        <v>43911</v>
      </c>
      <c r="C26" s="78"/>
      <c r="D26" s="78"/>
      <c r="E26" s="78"/>
      <c r="F26" s="78"/>
      <c r="G26" s="78"/>
      <c r="H26" s="78"/>
      <c r="I26" s="64"/>
      <c r="J26" s="64"/>
      <c r="K26" s="80">
        <f>SUM(IF(D26-C26&lt;0,"0:00",D26-C26))+SUM(IF(F26-E26&lt;0,"0:00",F26-E26))+SUM(IF(H26-G26&lt;0,"0:00",H26-G26))</f>
        <v>0</v>
      </c>
      <c r="L26" s="59"/>
      <c r="M26" s="59"/>
      <c r="N26" s="59"/>
      <c r="O26" s="59"/>
      <c r="P26" s="59"/>
      <c r="Q26" s="59"/>
      <c r="R26" s="59"/>
      <c r="S26" s="59"/>
      <c r="T26" s="73">
        <f>SUM(L26:S27)</f>
        <v>0</v>
      </c>
      <c r="U26" s="48"/>
      <c r="V26" s="41"/>
    </row>
    <row r="27" spans="1:22" x14ac:dyDescent="0.3">
      <c r="A27" s="103"/>
      <c r="B27" s="90"/>
      <c r="C27" s="79"/>
      <c r="D27" s="79"/>
      <c r="E27" s="79"/>
      <c r="F27" s="79"/>
      <c r="G27" s="79"/>
      <c r="H27" s="79"/>
      <c r="I27" s="65"/>
      <c r="J27" s="65"/>
      <c r="K27" s="81"/>
      <c r="L27" s="60"/>
      <c r="M27" s="60"/>
      <c r="N27" s="60"/>
      <c r="O27" s="60"/>
      <c r="P27" s="60"/>
      <c r="Q27" s="60"/>
      <c r="R27" s="60"/>
      <c r="S27" s="60"/>
      <c r="T27" s="74"/>
      <c r="U27" s="48"/>
      <c r="V27" s="41"/>
    </row>
    <row r="28" spans="1:22" x14ac:dyDescent="0.3">
      <c r="A28" s="103" t="s">
        <v>15</v>
      </c>
      <c r="B28" s="89">
        <f>P4+8</f>
        <v>43912</v>
      </c>
      <c r="C28" s="78"/>
      <c r="D28" s="78"/>
      <c r="E28" s="78"/>
      <c r="F28" s="78"/>
      <c r="G28" s="78"/>
      <c r="H28" s="78"/>
      <c r="I28" s="64"/>
      <c r="J28" s="64"/>
      <c r="K28" s="80">
        <f>SUM(IF(D28-C28&lt;0,"0:00",D28-C28))+SUM(IF(F28-E28&lt;0,"0:00",F28-E28))+SUM(IF(H28-G28&lt;0,"0:00",H28-G28))</f>
        <v>0</v>
      </c>
      <c r="L28" s="59"/>
      <c r="M28" s="59"/>
      <c r="N28" s="59"/>
      <c r="O28" s="59"/>
      <c r="P28" s="59"/>
      <c r="Q28" s="59"/>
      <c r="R28" s="59"/>
      <c r="S28" s="59"/>
      <c r="T28" s="73">
        <f>SUM(L28:S29)</f>
        <v>0</v>
      </c>
      <c r="U28" s="48"/>
      <c r="V28" s="41"/>
    </row>
    <row r="29" spans="1:22" x14ac:dyDescent="0.3">
      <c r="A29" s="103"/>
      <c r="B29" s="90"/>
      <c r="C29" s="79"/>
      <c r="D29" s="79"/>
      <c r="E29" s="79"/>
      <c r="F29" s="79"/>
      <c r="G29" s="79"/>
      <c r="H29" s="79"/>
      <c r="I29" s="65"/>
      <c r="J29" s="65"/>
      <c r="K29" s="81"/>
      <c r="L29" s="60"/>
      <c r="M29" s="60"/>
      <c r="N29" s="60"/>
      <c r="O29" s="60"/>
      <c r="P29" s="60"/>
      <c r="Q29" s="60"/>
      <c r="R29" s="60"/>
      <c r="S29" s="60"/>
      <c r="T29" s="74"/>
      <c r="U29" s="48"/>
      <c r="V29" s="41"/>
    </row>
    <row r="30" spans="1:22" x14ac:dyDescent="0.3">
      <c r="A30" s="103" t="s">
        <v>16</v>
      </c>
      <c r="B30" s="89">
        <f>P4+9</f>
        <v>43913</v>
      </c>
      <c r="C30" s="78"/>
      <c r="D30" s="78"/>
      <c r="E30" s="78"/>
      <c r="F30" s="78"/>
      <c r="G30" s="78"/>
      <c r="H30" s="78"/>
      <c r="I30" s="64"/>
      <c r="J30" s="64"/>
      <c r="K30" s="80">
        <f>SUM(IF(D30-C30&lt;0,"0:00",D30-C30))+SUM(IF(F30-E30&lt;0,"0:00",F30-E30))+SUM(IF(H30-G30&lt;0,"0:00",H30-G30))</f>
        <v>0</v>
      </c>
      <c r="L30" s="59"/>
      <c r="M30" s="59"/>
      <c r="N30" s="59"/>
      <c r="O30" s="59"/>
      <c r="P30" s="59">
        <v>8</v>
      </c>
      <c r="Q30" s="59"/>
      <c r="R30" s="59"/>
      <c r="S30" s="59"/>
      <c r="T30" s="73">
        <f>SUM(L30:S31)</f>
        <v>8</v>
      </c>
      <c r="U30" s="48"/>
      <c r="V30" s="41"/>
    </row>
    <row r="31" spans="1:22" x14ac:dyDescent="0.3">
      <c r="A31" s="103"/>
      <c r="B31" s="90"/>
      <c r="C31" s="79"/>
      <c r="D31" s="79"/>
      <c r="E31" s="79"/>
      <c r="F31" s="79"/>
      <c r="G31" s="79"/>
      <c r="H31" s="79"/>
      <c r="I31" s="65"/>
      <c r="J31" s="65"/>
      <c r="K31" s="81"/>
      <c r="L31" s="60"/>
      <c r="M31" s="60"/>
      <c r="N31" s="60"/>
      <c r="O31" s="60"/>
      <c r="P31" s="60"/>
      <c r="Q31" s="60"/>
      <c r="R31" s="60"/>
      <c r="S31" s="60"/>
      <c r="T31" s="74"/>
      <c r="U31" s="48"/>
      <c r="V31" s="41"/>
    </row>
    <row r="32" spans="1:22" x14ac:dyDescent="0.3">
      <c r="A32" s="103" t="s">
        <v>17</v>
      </c>
      <c r="B32" s="89">
        <f>P4+10</f>
        <v>43914</v>
      </c>
      <c r="C32" s="78"/>
      <c r="D32" s="78"/>
      <c r="E32" s="78"/>
      <c r="F32" s="78"/>
      <c r="G32" s="78"/>
      <c r="H32" s="78"/>
      <c r="I32" s="64"/>
      <c r="J32" s="64"/>
      <c r="K32" s="80">
        <f>SUM(IF(D32-C32&lt;0,"0:00",D32-C32))+SUM(IF(F32-E32&lt;0,"0:00",F32-E32))+SUM(IF(H32-G32&lt;0,"0:00",H32-G32))</f>
        <v>0</v>
      </c>
      <c r="L32" s="59"/>
      <c r="M32" s="59"/>
      <c r="N32" s="59"/>
      <c r="O32" s="59"/>
      <c r="P32" s="59">
        <v>8</v>
      </c>
      <c r="Q32" s="59"/>
      <c r="R32" s="59"/>
      <c r="S32" s="59"/>
      <c r="T32" s="73">
        <f>SUM(L32:S33)</f>
        <v>8</v>
      </c>
      <c r="U32" s="48"/>
      <c r="V32" s="41"/>
    </row>
    <row r="33" spans="1:29" x14ac:dyDescent="0.3">
      <c r="A33" s="103"/>
      <c r="B33" s="90"/>
      <c r="C33" s="79"/>
      <c r="D33" s="79"/>
      <c r="E33" s="79"/>
      <c r="F33" s="79"/>
      <c r="G33" s="79"/>
      <c r="H33" s="79"/>
      <c r="I33" s="65"/>
      <c r="J33" s="65"/>
      <c r="K33" s="81"/>
      <c r="L33" s="60"/>
      <c r="M33" s="60"/>
      <c r="N33" s="60"/>
      <c r="O33" s="60"/>
      <c r="P33" s="60"/>
      <c r="Q33" s="60"/>
      <c r="R33" s="60"/>
      <c r="S33" s="60"/>
      <c r="T33" s="74"/>
      <c r="U33" s="48"/>
      <c r="V33" s="41"/>
    </row>
    <row r="34" spans="1:29" x14ac:dyDescent="0.3">
      <c r="A34" s="103" t="s">
        <v>18</v>
      </c>
      <c r="B34" s="89">
        <f>P4+11</f>
        <v>43915</v>
      </c>
      <c r="C34" s="78"/>
      <c r="D34" s="78"/>
      <c r="E34" s="78"/>
      <c r="F34" s="78"/>
      <c r="G34" s="78"/>
      <c r="H34" s="78"/>
      <c r="I34" s="64"/>
      <c r="J34" s="64"/>
      <c r="K34" s="80">
        <f>SUM(IF(D34-C34&lt;0,"0:00",D34-C34))+SUM(IF(F34-E34&lt;0,"0:00",F34-E34))+SUM(IF(H34-G34&lt;0,"0:00",H34-G34))</f>
        <v>0</v>
      </c>
      <c r="L34" s="59"/>
      <c r="M34" s="59"/>
      <c r="N34" s="59"/>
      <c r="O34" s="59"/>
      <c r="P34" s="59">
        <v>8</v>
      </c>
      <c r="Q34" s="59"/>
      <c r="R34" s="59"/>
      <c r="S34" s="59"/>
      <c r="T34" s="73">
        <f>SUM(L34:S35)</f>
        <v>8</v>
      </c>
      <c r="U34" s="48"/>
      <c r="V34" s="41"/>
    </row>
    <row r="35" spans="1:29" x14ac:dyDescent="0.3">
      <c r="A35" s="103"/>
      <c r="B35" s="90"/>
      <c r="C35" s="79"/>
      <c r="D35" s="79"/>
      <c r="E35" s="79"/>
      <c r="F35" s="79"/>
      <c r="G35" s="79"/>
      <c r="H35" s="79"/>
      <c r="I35" s="65"/>
      <c r="J35" s="65"/>
      <c r="K35" s="81"/>
      <c r="L35" s="60"/>
      <c r="M35" s="60"/>
      <c r="N35" s="60"/>
      <c r="O35" s="60"/>
      <c r="P35" s="60"/>
      <c r="Q35" s="60"/>
      <c r="R35" s="60"/>
      <c r="S35" s="60"/>
      <c r="T35" s="74"/>
      <c r="U35" s="48"/>
      <c r="V35" s="41"/>
    </row>
    <row r="36" spans="1:29" x14ac:dyDescent="0.3">
      <c r="A36" s="103" t="s">
        <v>19</v>
      </c>
      <c r="B36" s="89">
        <f>P4+12</f>
        <v>43916</v>
      </c>
      <c r="C36" s="78"/>
      <c r="D36" s="78"/>
      <c r="E36" s="78"/>
      <c r="F36" s="78"/>
      <c r="G36" s="78"/>
      <c r="H36" s="78"/>
      <c r="I36" s="64"/>
      <c r="J36" s="64"/>
      <c r="K36" s="80">
        <f>SUM(IF(D36-C36&lt;0,"0:00",D36-C36))+SUM(IF(F36-E36&lt;0,"0:00",F36-E36))+SUM(IF(H36-G36&lt;0,"0:00",H36-G36))</f>
        <v>0</v>
      </c>
      <c r="L36" s="59"/>
      <c r="M36" s="59"/>
      <c r="N36" s="59"/>
      <c r="O36" s="59"/>
      <c r="P36" s="59">
        <v>8</v>
      </c>
      <c r="Q36" s="59"/>
      <c r="R36" s="59"/>
      <c r="S36" s="59"/>
      <c r="T36" s="73">
        <f>SUM(L36:S37)</f>
        <v>8</v>
      </c>
      <c r="U36" s="48"/>
      <c r="V36" s="41"/>
    </row>
    <row r="37" spans="1:29" x14ac:dyDescent="0.3">
      <c r="A37" s="103"/>
      <c r="B37" s="90"/>
      <c r="C37" s="79"/>
      <c r="D37" s="79"/>
      <c r="E37" s="79"/>
      <c r="F37" s="79"/>
      <c r="G37" s="79"/>
      <c r="H37" s="79"/>
      <c r="I37" s="65"/>
      <c r="J37" s="65"/>
      <c r="K37" s="81"/>
      <c r="L37" s="60"/>
      <c r="M37" s="60"/>
      <c r="N37" s="60"/>
      <c r="O37" s="60"/>
      <c r="P37" s="60"/>
      <c r="Q37" s="60"/>
      <c r="R37" s="60"/>
      <c r="S37" s="60"/>
      <c r="T37" s="74"/>
      <c r="U37" s="48"/>
      <c r="V37" s="41"/>
    </row>
    <row r="38" spans="1:29" x14ac:dyDescent="0.3">
      <c r="A38" s="103" t="s">
        <v>20</v>
      </c>
      <c r="B38" s="89">
        <f>P4+13</f>
        <v>43917</v>
      </c>
      <c r="C38" s="78"/>
      <c r="D38" s="78"/>
      <c r="E38" s="78"/>
      <c r="F38" s="78"/>
      <c r="G38" s="78"/>
      <c r="H38" s="78"/>
      <c r="I38" s="64"/>
      <c r="J38" s="64"/>
      <c r="K38" s="80">
        <f>SUM(IF(D38-C38&lt;0,"0:00",D38-C38))+SUM(IF(F38-E38&lt;0,"0:00",F38-E38))+SUM(IF(H38-G38&lt;0,"0:00",H38-G38))</f>
        <v>0</v>
      </c>
      <c r="L38" s="59"/>
      <c r="M38" s="59"/>
      <c r="N38" s="59"/>
      <c r="O38" s="59"/>
      <c r="P38" s="59">
        <v>8</v>
      </c>
      <c r="Q38" s="59"/>
      <c r="R38" s="59"/>
      <c r="S38" s="59"/>
      <c r="T38" s="73">
        <f>SUM(L38:S39)</f>
        <v>8</v>
      </c>
      <c r="U38" s="48"/>
      <c r="V38" s="41"/>
    </row>
    <row r="39" spans="1:29" x14ac:dyDescent="0.3">
      <c r="A39" s="103"/>
      <c r="B39" s="90"/>
      <c r="C39" s="79"/>
      <c r="D39" s="79"/>
      <c r="E39" s="79"/>
      <c r="F39" s="79"/>
      <c r="G39" s="79"/>
      <c r="H39" s="79"/>
      <c r="I39" s="65"/>
      <c r="J39" s="65"/>
      <c r="K39" s="81"/>
      <c r="L39" s="60"/>
      <c r="M39" s="60"/>
      <c r="N39" s="60"/>
      <c r="O39" s="60"/>
      <c r="P39" s="60"/>
      <c r="Q39" s="60"/>
      <c r="R39" s="60"/>
      <c r="S39" s="60"/>
      <c r="T39" s="74"/>
      <c r="U39" s="48"/>
      <c r="V39" s="41"/>
    </row>
    <row r="40" spans="1:29" ht="18" customHeight="1" x14ac:dyDescent="0.3">
      <c r="A40" s="116" t="s">
        <v>60</v>
      </c>
      <c r="B40" s="117"/>
      <c r="C40" s="116"/>
      <c r="D40" s="116"/>
      <c r="E40" s="116"/>
      <c r="F40" s="116"/>
      <c r="G40" s="116"/>
      <c r="H40" s="116"/>
      <c r="I40" s="116"/>
      <c r="J40" s="54"/>
      <c r="K40" s="30">
        <f>SUM(K26:K39)</f>
        <v>0</v>
      </c>
      <c r="L40" s="47">
        <f t="shared" ref="L40:U40" si="1">SUM(L26:L39)</f>
        <v>0</v>
      </c>
      <c r="M40" s="47">
        <f t="shared" si="1"/>
        <v>0</v>
      </c>
      <c r="N40" s="47">
        <f t="shared" si="1"/>
        <v>0</v>
      </c>
      <c r="O40" s="47">
        <f t="shared" si="1"/>
        <v>0</v>
      </c>
      <c r="P40" s="47">
        <f t="shared" si="1"/>
        <v>40</v>
      </c>
      <c r="Q40" s="47">
        <f t="shared" si="1"/>
        <v>0</v>
      </c>
      <c r="R40" s="47">
        <f t="shared" si="1"/>
        <v>0</v>
      </c>
      <c r="S40" s="47">
        <f t="shared" si="1"/>
        <v>0</v>
      </c>
      <c r="T40" s="47">
        <f t="shared" si="1"/>
        <v>40</v>
      </c>
      <c r="U40" s="47">
        <f t="shared" si="1"/>
        <v>0</v>
      </c>
      <c r="V40" s="42"/>
    </row>
    <row r="41" spans="1:29" ht="7.5" customHeight="1" x14ac:dyDescent="0.3">
      <c r="A41" s="112"/>
      <c r="B41" s="113"/>
      <c r="C41" s="113"/>
      <c r="D41" s="113"/>
      <c r="E41" s="113"/>
      <c r="F41" s="113"/>
      <c r="G41" s="113"/>
      <c r="H41" s="113"/>
      <c r="I41" s="113"/>
      <c r="J41" s="113"/>
      <c r="K41" s="113"/>
      <c r="L41" s="113"/>
      <c r="M41" s="113"/>
      <c r="N41" s="113"/>
      <c r="O41" s="113"/>
      <c r="P41" s="113"/>
      <c r="Q41" s="113"/>
      <c r="R41" s="113"/>
      <c r="S41" s="113"/>
      <c r="T41" s="113"/>
      <c r="U41" s="113"/>
      <c r="V41" s="114"/>
    </row>
    <row r="42" spans="1:29" x14ac:dyDescent="0.3">
      <c r="A42" s="115"/>
      <c r="B42" s="115"/>
      <c r="C42" s="115"/>
      <c r="D42" s="115"/>
      <c r="E42" s="115"/>
      <c r="F42" s="115"/>
      <c r="G42" s="115"/>
      <c r="H42" s="115"/>
      <c r="I42" s="115"/>
      <c r="J42" s="53"/>
      <c r="K42" s="124" t="s">
        <v>5</v>
      </c>
      <c r="L42" s="111" t="s">
        <v>6</v>
      </c>
      <c r="M42" s="111" t="s">
        <v>7</v>
      </c>
      <c r="N42" s="124" t="s">
        <v>8</v>
      </c>
      <c r="O42" s="124" t="s">
        <v>9</v>
      </c>
      <c r="P42" s="118" t="str">
        <f>P6</f>
        <v>Conditional Leave (Earn Code 380)</v>
      </c>
      <c r="Q42" s="118" t="str">
        <f>Q6</f>
        <v xml:space="preserve"> </v>
      </c>
      <c r="R42" s="118" t="str">
        <f>R6</f>
        <v xml:space="preserve"> </v>
      </c>
      <c r="S42" s="118" t="str">
        <f>S6</f>
        <v xml:space="preserve"> </v>
      </c>
      <c r="T42" s="120" t="s">
        <v>10</v>
      </c>
      <c r="U42" s="129" t="s">
        <v>11</v>
      </c>
      <c r="V42" s="130"/>
    </row>
    <row r="43" spans="1:29" x14ac:dyDescent="0.3">
      <c r="A43" s="85"/>
      <c r="B43" s="85"/>
      <c r="C43" s="85"/>
      <c r="D43" s="85"/>
      <c r="E43" s="85"/>
      <c r="F43" s="85"/>
      <c r="G43" s="85"/>
      <c r="H43" s="85"/>
      <c r="I43" s="85"/>
      <c r="J43" s="52"/>
      <c r="K43" s="124"/>
      <c r="L43" s="111"/>
      <c r="M43" s="111"/>
      <c r="N43" s="124"/>
      <c r="O43" s="124"/>
      <c r="P43" s="119"/>
      <c r="Q43" s="119"/>
      <c r="R43" s="119"/>
      <c r="S43" s="119"/>
      <c r="T43" s="121"/>
      <c r="U43" s="32" t="s">
        <v>12</v>
      </c>
      <c r="V43" s="32" t="s">
        <v>13</v>
      </c>
    </row>
    <row r="44" spans="1:29" ht="17.25" customHeight="1" x14ac:dyDescent="0.3">
      <c r="A44" s="110" t="s">
        <v>50</v>
      </c>
      <c r="B44" s="110"/>
      <c r="C44" s="110"/>
      <c r="D44" s="110"/>
      <c r="E44" s="110"/>
      <c r="F44" s="110"/>
      <c r="G44" s="110"/>
      <c r="H44" s="110"/>
      <c r="I44" s="110"/>
      <c r="J44" s="55"/>
      <c r="K44" s="33">
        <f>SUM(K22+K40)</f>
        <v>1.3333333333333335</v>
      </c>
      <c r="L44" s="49">
        <f t="shared" ref="L44:P44" si="2">SUM(L22+L40)</f>
        <v>0</v>
      </c>
      <c r="M44" s="49">
        <f t="shared" si="2"/>
        <v>0</v>
      </c>
      <c r="N44" s="49">
        <f t="shared" si="2"/>
        <v>0</v>
      </c>
      <c r="O44" s="49">
        <f>SUM(O22+O40)</f>
        <v>0</v>
      </c>
      <c r="P44" s="49">
        <f t="shared" si="2"/>
        <v>48</v>
      </c>
      <c r="Q44" s="49">
        <f>SUM(Q22+Q40)</f>
        <v>0</v>
      </c>
      <c r="R44" s="49">
        <f>SUM(R22+R40)</f>
        <v>0</v>
      </c>
      <c r="S44" s="49">
        <f>SUM(S22+S40)</f>
        <v>0</v>
      </c>
      <c r="T44" s="49">
        <f>ROUND(SUM(T22+T40),1)</f>
        <v>48</v>
      </c>
      <c r="U44" s="49">
        <f>SUM(U22+U40)</f>
        <v>0</v>
      </c>
      <c r="V44" s="43"/>
    </row>
    <row r="45" spans="1:29" s="34" customFormat="1" x14ac:dyDescent="0.3">
      <c r="A45" s="125" t="s">
        <v>48</v>
      </c>
      <c r="B45" s="126"/>
      <c r="C45" s="134" t="s">
        <v>80</v>
      </c>
      <c r="D45" s="134"/>
      <c r="E45" s="134"/>
      <c r="F45" s="134"/>
      <c r="G45" s="134"/>
      <c r="H45" s="134"/>
      <c r="I45" s="134"/>
      <c r="J45" s="134"/>
      <c r="K45" s="134"/>
      <c r="L45" s="134"/>
      <c r="M45" s="134"/>
      <c r="N45" s="134"/>
      <c r="O45" s="134"/>
      <c r="P45" s="134"/>
      <c r="Q45" s="134"/>
      <c r="R45" s="134"/>
      <c r="S45" s="134"/>
      <c r="T45" s="134"/>
      <c r="U45" s="134"/>
      <c r="V45" s="135"/>
      <c r="W45" s="16"/>
      <c r="X45" s="16"/>
      <c r="Y45" s="16"/>
      <c r="Z45" s="16"/>
      <c r="AA45" s="16"/>
      <c r="AB45" s="16"/>
      <c r="AC45" s="16"/>
    </row>
    <row r="46" spans="1:29" s="34" customFormat="1" x14ac:dyDescent="0.3">
      <c r="A46" s="127"/>
      <c r="B46" s="128"/>
      <c r="C46" s="136"/>
      <c r="D46" s="136"/>
      <c r="E46" s="136"/>
      <c r="F46" s="136"/>
      <c r="G46" s="136"/>
      <c r="H46" s="136"/>
      <c r="I46" s="136"/>
      <c r="J46" s="136"/>
      <c r="K46" s="136"/>
      <c r="L46" s="136"/>
      <c r="M46" s="136"/>
      <c r="N46" s="136"/>
      <c r="O46" s="136"/>
      <c r="P46" s="136"/>
      <c r="Q46" s="136"/>
      <c r="R46" s="136"/>
      <c r="S46" s="136"/>
      <c r="T46" s="136"/>
      <c r="U46" s="136"/>
      <c r="V46" s="137"/>
      <c r="W46" s="16"/>
      <c r="X46" s="16"/>
      <c r="Y46" s="16"/>
      <c r="Z46" s="16"/>
      <c r="AA46" s="16"/>
      <c r="AB46" s="16"/>
      <c r="AC46" s="16"/>
    </row>
    <row r="47" spans="1:29" x14ac:dyDescent="0.3">
      <c r="A47" s="122" t="s">
        <v>49</v>
      </c>
      <c r="B47" s="122"/>
      <c r="C47" s="122"/>
      <c r="D47" s="122"/>
      <c r="E47" s="122"/>
      <c r="F47" s="122"/>
      <c r="G47" s="122"/>
      <c r="H47" s="122"/>
      <c r="I47" s="122"/>
      <c r="J47" s="122"/>
      <c r="K47" s="122"/>
      <c r="L47" s="122"/>
      <c r="M47" s="122"/>
      <c r="N47" s="122"/>
      <c r="O47" s="122"/>
      <c r="P47" s="122"/>
      <c r="Q47" s="122"/>
      <c r="R47" s="122"/>
      <c r="S47" s="122"/>
      <c r="T47" s="122"/>
      <c r="U47" s="122"/>
      <c r="V47" s="122"/>
    </row>
    <row r="48" spans="1:29" x14ac:dyDescent="0.3">
      <c r="A48" s="15"/>
      <c r="B48" s="132"/>
      <c r="C48" s="132"/>
      <c r="D48" s="132"/>
      <c r="E48" s="132"/>
      <c r="F48" s="132"/>
      <c r="G48" s="132"/>
      <c r="H48" s="132"/>
      <c r="I48" s="132"/>
      <c r="J48" s="132"/>
      <c r="K48" s="132"/>
      <c r="L48" s="132"/>
      <c r="M48" s="15"/>
      <c r="N48" s="132"/>
      <c r="O48" s="132"/>
      <c r="P48" s="132"/>
      <c r="Q48" s="132"/>
      <c r="R48" s="132"/>
      <c r="S48" s="132"/>
      <c r="T48" s="132"/>
      <c r="U48" s="15"/>
      <c r="V48" s="15"/>
    </row>
    <row r="49" spans="1:23" x14ac:dyDescent="0.3">
      <c r="A49" s="15"/>
      <c r="B49" s="133"/>
      <c r="C49" s="133"/>
      <c r="D49" s="133"/>
      <c r="E49" s="133"/>
      <c r="F49" s="133"/>
      <c r="G49" s="133"/>
      <c r="H49" s="133"/>
      <c r="I49" s="133"/>
      <c r="J49" s="133"/>
      <c r="K49" s="133"/>
      <c r="L49" s="133"/>
      <c r="M49" s="15"/>
      <c r="N49" s="133"/>
      <c r="O49" s="133"/>
      <c r="P49" s="133"/>
      <c r="Q49" s="133"/>
      <c r="R49" s="133"/>
      <c r="S49" s="133"/>
      <c r="T49" s="133"/>
      <c r="U49" s="15"/>
      <c r="V49" s="15"/>
    </row>
    <row r="50" spans="1:23" ht="17.100000000000001" customHeight="1" x14ac:dyDescent="0.3">
      <c r="A50" s="15"/>
      <c r="B50" s="132" t="s">
        <v>46</v>
      </c>
      <c r="C50" s="132"/>
      <c r="D50" s="132"/>
      <c r="E50" s="132"/>
      <c r="F50" s="132"/>
      <c r="G50" s="132"/>
      <c r="H50" s="132"/>
      <c r="I50" s="132"/>
      <c r="J50" s="132"/>
      <c r="K50" s="132"/>
      <c r="L50" s="132"/>
      <c r="M50" s="15"/>
      <c r="N50" s="132" t="s">
        <v>47</v>
      </c>
      <c r="O50" s="132"/>
      <c r="P50" s="132"/>
      <c r="Q50" s="132"/>
      <c r="R50" s="132"/>
      <c r="S50" s="132"/>
      <c r="T50" s="132"/>
      <c r="U50" s="15"/>
      <c r="V50" s="15"/>
    </row>
    <row r="51" spans="1:23" x14ac:dyDescent="0.3">
      <c r="P51" s="35"/>
    </row>
    <row r="52" spans="1:23" ht="15" customHeight="1" x14ac:dyDescent="0.3">
      <c r="A52" s="131" t="s">
        <v>74</v>
      </c>
      <c r="B52" s="131"/>
      <c r="C52" s="131"/>
      <c r="D52" s="131"/>
      <c r="E52" s="131"/>
      <c r="F52" s="131"/>
      <c r="G52" s="131"/>
      <c r="H52" s="131"/>
      <c r="I52" s="131"/>
      <c r="J52" s="131"/>
      <c r="K52" s="131"/>
      <c r="L52" s="131"/>
      <c r="M52" s="131"/>
      <c r="N52" s="131"/>
      <c r="O52" s="131"/>
      <c r="P52" s="131"/>
      <c r="Q52" s="131"/>
      <c r="R52" s="131"/>
      <c r="S52" s="36"/>
      <c r="T52" s="44" t="s">
        <v>78</v>
      </c>
      <c r="U52" s="36"/>
      <c r="V52" s="36"/>
      <c r="W52" s="36"/>
    </row>
    <row r="53" spans="1:23" ht="15" customHeight="1" x14ac:dyDescent="0.3">
      <c r="A53" s="131"/>
      <c r="B53" s="131"/>
      <c r="C53" s="131"/>
      <c r="D53" s="131"/>
      <c r="E53" s="131"/>
      <c r="F53" s="131"/>
      <c r="G53" s="131"/>
      <c r="H53" s="131"/>
      <c r="I53" s="131"/>
      <c r="J53" s="131"/>
      <c r="K53" s="131"/>
      <c r="L53" s="131"/>
      <c r="M53" s="131"/>
      <c r="N53" s="131"/>
      <c r="O53" s="131"/>
      <c r="P53" s="131"/>
      <c r="Q53" s="131"/>
      <c r="R53" s="131"/>
      <c r="S53" s="37"/>
      <c r="T53" s="38"/>
    </row>
    <row r="54" spans="1:23" x14ac:dyDescent="0.3">
      <c r="A54" s="131"/>
      <c r="B54" s="131"/>
      <c r="C54" s="131"/>
      <c r="D54" s="131"/>
      <c r="E54" s="131"/>
      <c r="F54" s="131"/>
      <c r="G54" s="131"/>
      <c r="H54" s="131"/>
      <c r="I54" s="131"/>
      <c r="J54" s="131"/>
      <c r="K54" s="131"/>
      <c r="L54" s="131"/>
      <c r="M54" s="131"/>
      <c r="N54" s="131"/>
      <c r="O54" s="131"/>
      <c r="P54" s="131"/>
      <c r="Q54" s="131"/>
      <c r="R54" s="131"/>
      <c r="S54" s="37"/>
      <c r="T54" s="38"/>
    </row>
    <row r="55" spans="1:23" x14ac:dyDescent="0.3">
      <c r="K55" s="38"/>
      <c r="L55" s="37"/>
      <c r="M55" s="37"/>
      <c r="N55" s="37"/>
      <c r="O55" s="37"/>
      <c r="P55" s="37"/>
      <c r="Q55" s="37"/>
      <c r="R55" s="37"/>
      <c r="S55" s="37"/>
      <c r="T55" s="37"/>
    </row>
    <row r="56" spans="1:23" x14ac:dyDescent="0.3">
      <c r="K56" s="38"/>
      <c r="L56" s="37"/>
      <c r="M56" s="37"/>
      <c r="N56" s="37"/>
      <c r="O56" s="37"/>
      <c r="P56" s="37"/>
      <c r="Q56" s="37"/>
      <c r="R56" s="37"/>
      <c r="S56" s="37"/>
      <c r="T56" s="37"/>
    </row>
    <row r="57" spans="1:23" x14ac:dyDescent="0.3">
      <c r="K57" s="37"/>
      <c r="L57" s="37"/>
      <c r="M57" s="37"/>
      <c r="N57" s="37"/>
      <c r="O57" s="37"/>
      <c r="P57" s="37"/>
      <c r="Q57" s="37"/>
      <c r="R57" s="39"/>
      <c r="S57" s="37"/>
      <c r="T57" s="37"/>
    </row>
    <row r="58" spans="1:23" ht="15" customHeight="1" x14ac:dyDescent="0.3">
      <c r="K58" s="37"/>
      <c r="L58" s="37"/>
      <c r="M58" s="37"/>
      <c r="N58" s="37"/>
      <c r="O58" s="37"/>
      <c r="P58" s="37"/>
      <c r="Q58" s="37"/>
      <c r="R58" s="37"/>
      <c r="S58" s="37"/>
      <c r="T58" s="37"/>
    </row>
    <row r="59" spans="1:23" x14ac:dyDescent="0.3">
      <c r="K59" s="37"/>
      <c r="L59" s="37"/>
      <c r="M59" s="37"/>
      <c r="N59" s="37"/>
      <c r="O59" s="37"/>
      <c r="P59" s="37"/>
      <c r="Q59" s="37"/>
      <c r="R59" s="37"/>
      <c r="S59" s="37"/>
      <c r="T59" s="37"/>
    </row>
    <row r="60" spans="1:23" x14ac:dyDescent="0.3">
      <c r="K60" s="37"/>
      <c r="L60" s="37"/>
      <c r="M60" s="37"/>
      <c r="N60" s="37"/>
      <c r="O60" s="37"/>
      <c r="P60" s="37"/>
      <c r="Q60" s="37"/>
      <c r="R60" s="37"/>
      <c r="S60" s="37"/>
      <c r="T60" s="37"/>
    </row>
    <row r="61" spans="1:23" x14ac:dyDescent="0.3">
      <c r="K61" s="37"/>
      <c r="L61" s="37"/>
      <c r="M61" s="37"/>
      <c r="N61" s="37"/>
      <c r="O61" s="37"/>
      <c r="P61" s="37"/>
      <c r="Q61" s="37"/>
      <c r="R61" s="37"/>
      <c r="S61" s="37"/>
      <c r="T61" s="37"/>
    </row>
  </sheetData>
  <sheetProtection selectLockedCells="1"/>
  <protectedRanges>
    <protectedRange sqref="H4 M4 P4 T4 V8:V22 V44 A45 V40 I1:J1 D2 L2:P2 U8:U14 U26:V26 L26:S39 U29:V39 V27:V28 U17:U21 L8:S21 P6:S6 F2:J3 E3 C26:J39 C8:J11 C20:J21 G12:J19" name="Default editable" securityDescriptor="O:WDG:WDD:(A;;CC;;;WD)"/>
    <protectedRange sqref="C12:F19" name="Default editable_1" securityDescriptor="O:WDG:WDD:(A;;CC;;;WD)"/>
  </protectedRanges>
  <dataConsolidate/>
  <mergeCells count="343">
    <mergeCell ref="J6:J7"/>
    <mergeCell ref="J24:J25"/>
    <mergeCell ref="J8:J9"/>
    <mergeCell ref="J10:J11"/>
    <mergeCell ref="J12:J13"/>
    <mergeCell ref="J14:J15"/>
    <mergeCell ref="J16:J17"/>
    <mergeCell ref="J18:J19"/>
    <mergeCell ref="J20:J21"/>
    <mergeCell ref="J26:J27"/>
    <mergeCell ref="A52:R54"/>
    <mergeCell ref="B50:L50"/>
    <mergeCell ref="N50:T50"/>
    <mergeCell ref="A43:I43"/>
    <mergeCell ref="K42:K43"/>
    <mergeCell ref="L42:L43"/>
    <mergeCell ref="B48:L49"/>
    <mergeCell ref="A5:O5"/>
    <mergeCell ref="A36:A37"/>
    <mergeCell ref="H36:H37"/>
    <mergeCell ref="E34:E35"/>
    <mergeCell ref="F34:F35"/>
    <mergeCell ref="N36:N37"/>
    <mergeCell ref="M34:M35"/>
    <mergeCell ref="A38:A39"/>
    <mergeCell ref="A34:A35"/>
    <mergeCell ref="C34:C35"/>
    <mergeCell ref="G38:G39"/>
    <mergeCell ref="I36:I37"/>
    <mergeCell ref="G36:G37"/>
    <mergeCell ref="D34:D35"/>
    <mergeCell ref="B38:B39"/>
    <mergeCell ref="F38:F39"/>
    <mergeCell ref="N48:T49"/>
    <mergeCell ref="S42:S43"/>
    <mergeCell ref="T42:T43"/>
    <mergeCell ref="A47:V47"/>
    <mergeCell ref="L2:P2"/>
    <mergeCell ref="N4:O4"/>
    <mergeCell ref="L38:L39"/>
    <mergeCell ref="N42:N43"/>
    <mergeCell ref="K38:K39"/>
    <mergeCell ref="T38:T39"/>
    <mergeCell ref="M38:M39"/>
    <mergeCell ref="N38:N39"/>
    <mergeCell ref="O38:O39"/>
    <mergeCell ref="P38:P39"/>
    <mergeCell ref="O42:O43"/>
    <mergeCell ref="S38:S39"/>
    <mergeCell ref="P42:P43"/>
    <mergeCell ref="Q42:Q43"/>
    <mergeCell ref="R42:R43"/>
    <mergeCell ref="A45:B46"/>
    <mergeCell ref="C45:V46"/>
    <mergeCell ref="C38:C39"/>
    <mergeCell ref="D38:D39"/>
    <mergeCell ref="E38:E39"/>
    <mergeCell ref="U42:V42"/>
    <mergeCell ref="T36:T37"/>
    <mergeCell ref="Q36:Q37"/>
    <mergeCell ref="F36:F37"/>
    <mergeCell ref="G34:G35"/>
    <mergeCell ref="H34:H35"/>
    <mergeCell ref="R32:R33"/>
    <mergeCell ref="O32:O33"/>
    <mergeCell ref="L30:L31"/>
    <mergeCell ref="S36:S37"/>
    <mergeCell ref="P36:P37"/>
    <mergeCell ref="N32:N33"/>
    <mergeCell ref="P32:P33"/>
    <mergeCell ref="F32:F33"/>
    <mergeCell ref="J30:J31"/>
    <mergeCell ref="J32:J33"/>
    <mergeCell ref="J34:J35"/>
    <mergeCell ref="J36:J37"/>
    <mergeCell ref="A42:I42"/>
    <mergeCell ref="L34:L35"/>
    <mergeCell ref="C36:C37"/>
    <mergeCell ref="D36:D37"/>
    <mergeCell ref="E36:E37"/>
    <mergeCell ref="L36:L37"/>
    <mergeCell ref="M36:M37"/>
    <mergeCell ref="R38:R39"/>
    <mergeCell ref="A40:I40"/>
    <mergeCell ref="R36:R37"/>
    <mergeCell ref="P34:P35"/>
    <mergeCell ref="R34:R35"/>
    <mergeCell ref="O34:O35"/>
    <mergeCell ref="N34:N35"/>
    <mergeCell ref="Q34:Q35"/>
    <mergeCell ref="J38:J39"/>
    <mergeCell ref="U6:V6"/>
    <mergeCell ref="K34:K35"/>
    <mergeCell ref="K32:K33"/>
    <mergeCell ref="L32:L33"/>
    <mergeCell ref="H32:H33"/>
    <mergeCell ref="M32:M33"/>
    <mergeCell ref="K30:K31"/>
    <mergeCell ref="A44:I44"/>
    <mergeCell ref="M42:M43"/>
    <mergeCell ref="A41:V41"/>
    <mergeCell ref="T32:T33"/>
    <mergeCell ref="T34:T35"/>
    <mergeCell ref="K36:K37"/>
    <mergeCell ref="I38:I39"/>
    <mergeCell ref="B36:B37"/>
    <mergeCell ref="S32:S33"/>
    <mergeCell ref="Q32:Q33"/>
    <mergeCell ref="S34:S35"/>
    <mergeCell ref="O36:O37"/>
    <mergeCell ref="I32:I33"/>
    <mergeCell ref="B34:B35"/>
    <mergeCell ref="H38:H39"/>
    <mergeCell ref="Q38:Q39"/>
    <mergeCell ref="I34:I35"/>
    <mergeCell ref="D28:D29"/>
    <mergeCell ref="E28:E29"/>
    <mergeCell ref="F28:F29"/>
    <mergeCell ref="B28:B29"/>
    <mergeCell ref="G28:G29"/>
    <mergeCell ref="B32:B33"/>
    <mergeCell ref="A30:A31"/>
    <mergeCell ref="C30:C31"/>
    <mergeCell ref="D30:D31"/>
    <mergeCell ref="E30:E31"/>
    <mergeCell ref="B30:B31"/>
    <mergeCell ref="F30:F31"/>
    <mergeCell ref="A32:A33"/>
    <mergeCell ref="C32:C33"/>
    <mergeCell ref="D32:D33"/>
    <mergeCell ref="E32:E33"/>
    <mergeCell ref="G32:G33"/>
    <mergeCell ref="A28:A29"/>
    <mergeCell ref="C28:C29"/>
    <mergeCell ref="H28:H29"/>
    <mergeCell ref="K28:K29"/>
    <mergeCell ref="L28:L29"/>
    <mergeCell ref="G30:G31"/>
    <mergeCell ref="S26:S27"/>
    <mergeCell ref="T26:T27"/>
    <mergeCell ref="H26:H27"/>
    <mergeCell ref="P28:P29"/>
    <mergeCell ref="P30:P31"/>
    <mergeCell ref="S30:S31"/>
    <mergeCell ref="L26:L27"/>
    <mergeCell ref="M26:M27"/>
    <mergeCell ref="I26:I27"/>
    <mergeCell ref="K26:K27"/>
    <mergeCell ref="I28:I29"/>
    <mergeCell ref="M28:M29"/>
    <mergeCell ref="G26:G27"/>
    <mergeCell ref="T30:T31"/>
    <mergeCell ref="H30:H31"/>
    <mergeCell ref="I30:I31"/>
    <mergeCell ref="M30:M31"/>
    <mergeCell ref="J28:J29"/>
    <mergeCell ref="A26:A27"/>
    <mergeCell ref="C26:C27"/>
    <mergeCell ref="D26:D27"/>
    <mergeCell ref="Q18:Q19"/>
    <mergeCell ref="R14:R15"/>
    <mergeCell ref="S18:S19"/>
    <mergeCell ref="T6:T7"/>
    <mergeCell ref="T16:T17"/>
    <mergeCell ref="T12:T13"/>
    <mergeCell ref="T14:T15"/>
    <mergeCell ref="Q12:Q13"/>
    <mergeCell ref="R12:R13"/>
    <mergeCell ref="R10:R11"/>
    <mergeCell ref="S6:S7"/>
    <mergeCell ref="T8:T9"/>
    <mergeCell ref="T10:T11"/>
    <mergeCell ref="M24:M25"/>
    <mergeCell ref="A24:I24"/>
    <mergeCell ref="K24:K25"/>
    <mergeCell ref="L24:L25"/>
    <mergeCell ref="E26:E27"/>
    <mergeCell ref="F26:F27"/>
    <mergeCell ref="B26:B27"/>
    <mergeCell ref="L6:L7"/>
    <mergeCell ref="M6:M7"/>
    <mergeCell ref="L10:L11"/>
    <mergeCell ref="K8:K9"/>
    <mergeCell ref="K12:K13"/>
    <mergeCell ref="L8:L9"/>
    <mergeCell ref="K6:K7"/>
    <mergeCell ref="C8:C9"/>
    <mergeCell ref="O18:O19"/>
    <mergeCell ref="N18:N19"/>
    <mergeCell ref="L16:L17"/>
    <mergeCell ref="M10:M11"/>
    <mergeCell ref="M8:M9"/>
    <mergeCell ref="F12:F13"/>
    <mergeCell ref="K10:K11"/>
    <mergeCell ref="H8:H9"/>
    <mergeCell ref="G18:G19"/>
    <mergeCell ref="H10:H11"/>
    <mergeCell ref="E14:E15"/>
    <mergeCell ref="G14:G15"/>
    <mergeCell ref="D18:D19"/>
    <mergeCell ref="O14:O15"/>
    <mergeCell ref="O16:O17"/>
    <mergeCell ref="I16:I17"/>
    <mergeCell ref="L14:L15"/>
    <mergeCell ref="F4:G4"/>
    <mergeCell ref="A6:I6"/>
    <mergeCell ref="I8:I9"/>
    <mergeCell ref="D12:D13"/>
    <mergeCell ref="I14:I15"/>
    <mergeCell ref="D8:D9"/>
    <mergeCell ref="E12:E13"/>
    <mergeCell ref="F16:F17"/>
    <mergeCell ref="C14:C15"/>
    <mergeCell ref="C16:C17"/>
    <mergeCell ref="G8:G9"/>
    <mergeCell ref="G10:G11"/>
    <mergeCell ref="A10:A11"/>
    <mergeCell ref="B12:B13"/>
    <mergeCell ref="C12:C13"/>
    <mergeCell ref="E8:E9"/>
    <mergeCell ref="D10:D11"/>
    <mergeCell ref="E10:E11"/>
    <mergeCell ref="B8:B9"/>
    <mergeCell ref="B10:B11"/>
    <mergeCell ref="B14:B15"/>
    <mergeCell ref="B16:B17"/>
    <mergeCell ref="H16:H17"/>
    <mergeCell ref="G12:G13"/>
    <mergeCell ref="H4:K4"/>
    <mergeCell ref="A12:A13"/>
    <mergeCell ref="C20:C21"/>
    <mergeCell ref="A14:A15"/>
    <mergeCell ref="A16:A17"/>
    <mergeCell ref="A18:A19"/>
    <mergeCell ref="C10:C11"/>
    <mergeCell ref="A8:A9"/>
    <mergeCell ref="F20:F21"/>
    <mergeCell ref="H12:H13"/>
    <mergeCell ref="A20:A21"/>
    <mergeCell ref="F8:F9"/>
    <mergeCell ref="D16:D17"/>
    <mergeCell ref="D14:D15"/>
    <mergeCell ref="D20:D21"/>
    <mergeCell ref="E20:E21"/>
    <mergeCell ref="B20:B21"/>
    <mergeCell ref="E16:E17"/>
    <mergeCell ref="E18:E19"/>
    <mergeCell ref="I12:I13"/>
    <mergeCell ref="F14:F15"/>
    <mergeCell ref="F10:F11"/>
    <mergeCell ref="A4:B4"/>
    <mergeCell ref="C4:E4"/>
    <mergeCell ref="A22:I22"/>
    <mergeCell ref="G20:G21"/>
    <mergeCell ref="L12:L13"/>
    <mergeCell ref="F18:F19"/>
    <mergeCell ref="G16:G17"/>
    <mergeCell ref="L18:L19"/>
    <mergeCell ref="O24:O25"/>
    <mergeCell ref="R24:R25"/>
    <mergeCell ref="P14:P15"/>
    <mergeCell ref="N14:N15"/>
    <mergeCell ref="L20:L21"/>
    <mergeCell ref="N20:N21"/>
    <mergeCell ref="H20:H21"/>
    <mergeCell ref="I20:I21"/>
    <mergeCell ref="C18:C19"/>
    <mergeCell ref="R18:R19"/>
    <mergeCell ref="B18:B19"/>
    <mergeCell ref="K20:K21"/>
    <mergeCell ref="N12:N13"/>
    <mergeCell ref="K18:K19"/>
    <mergeCell ref="K14:K15"/>
    <mergeCell ref="P20:P21"/>
    <mergeCell ref="M20:M21"/>
    <mergeCell ref="O20:O21"/>
    <mergeCell ref="P18:P19"/>
    <mergeCell ref="M16:M17"/>
    <mergeCell ref="O30:O31"/>
    <mergeCell ref="Q24:Q25"/>
    <mergeCell ref="N16:N17"/>
    <mergeCell ref="M18:M19"/>
    <mergeCell ref="N30:N31"/>
    <mergeCell ref="Q30:Q31"/>
    <mergeCell ref="R30:R31"/>
    <mergeCell ref="Q20:Q21"/>
    <mergeCell ref="Q14:Q15"/>
    <mergeCell ref="M14:M15"/>
    <mergeCell ref="P5:S5"/>
    <mergeCell ref="T28:T29"/>
    <mergeCell ref="S28:S29"/>
    <mergeCell ref="P8:P9"/>
    <mergeCell ref="N26:N27"/>
    <mergeCell ref="O26:O27"/>
    <mergeCell ref="P26:P27"/>
    <mergeCell ref="Q26:Q27"/>
    <mergeCell ref="R26:R27"/>
    <mergeCell ref="N28:N29"/>
    <mergeCell ref="O28:O29"/>
    <mergeCell ref="S20:S21"/>
    <mergeCell ref="R20:R21"/>
    <mergeCell ref="R16:R17"/>
    <mergeCell ref="Q16:Q17"/>
    <mergeCell ref="P16:P17"/>
    <mergeCell ref="S24:S25"/>
    <mergeCell ref="Q28:Q29"/>
    <mergeCell ref="R28:R29"/>
    <mergeCell ref="S16:S17"/>
    <mergeCell ref="S14:S15"/>
    <mergeCell ref="T18:T19"/>
    <mergeCell ref="R2:S2"/>
    <mergeCell ref="P12:P13"/>
    <mergeCell ref="O12:O13"/>
    <mergeCell ref="I10:I11"/>
    <mergeCell ref="U24:V24"/>
    <mergeCell ref="P24:P25"/>
    <mergeCell ref="M12:M13"/>
    <mergeCell ref="D2:I2"/>
    <mergeCell ref="S12:S13"/>
    <mergeCell ref="O6:O7"/>
    <mergeCell ref="O10:O11"/>
    <mergeCell ref="Q10:Q11"/>
    <mergeCell ref="S8:S9"/>
    <mergeCell ref="T20:T21"/>
    <mergeCell ref="N24:N25"/>
    <mergeCell ref="R8:R9"/>
    <mergeCell ref="O8:O9"/>
    <mergeCell ref="A23:V23"/>
    <mergeCell ref="H18:H19"/>
    <mergeCell ref="I18:I19"/>
    <mergeCell ref="K16:K17"/>
    <mergeCell ref="T24:T25"/>
    <mergeCell ref="H14:H15"/>
    <mergeCell ref="T4:U4"/>
    <mergeCell ref="N6:N7"/>
    <mergeCell ref="N10:N11"/>
    <mergeCell ref="N8:N9"/>
    <mergeCell ref="P6:P7"/>
    <mergeCell ref="Q6:Q7"/>
    <mergeCell ref="R6:R7"/>
    <mergeCell ref="S10:S11"/>
    <mergeCell ref="P10:P11"/>
    <mergeCell ref="Q8:Q9"/>
  </mergeCells>
  <conditionalFormatting sqref="L8:U21 L26:U39">
    <cfRule type="cellIs" dxfId="28" priority="67" stopIfTrue="1" operator="greaterThan">
      <formula>24</formula>
    </cfRule>
  </conditionalFormatting>
  <conditionalFormatting sqref="L40:U40 L22:U22">
    <cfRule type="cellIs" dxfId="27" priority="62" stopIfTrue="1" operator="greaterThan">
      <formula>168</formula>
    </cfRule>
  </conditionalFormatting>
  <conditionalFormatting sqref="L44:U44">
    <cfRule type="cellIs" dxfId="26" priority="59" stopIfTrue="1" operator="greaterThan">
      <formula>336</formula>
    </cfRule>
  </conditionalFormatting>
  <conditionalFormatting sqref="K40 K22">
    <cfRule type="cellIs" dxfId="25" priority="51" stopIfTrue="1" operator="greaterThan">
      <formula>7</formula>
    </cfRule>
  </conditionalFormatting>
  <conditionalFormatting sqref="K44">
    <cfRule type="cellIs" dxfId="24" priority="50" stopIfTrue="1" operator="greaterThan">
      <formula>14</formula>
    </cfRule>
  </conditionalFormatting>
  <conditionalFormatting sqref="L44:U44 L8:U22 L26:U40 C26:H39 C8:H11 C20:H21 G12:H19">
    <cfRule type="cellIs" dxfId="23" priority="49" stopIfTrue="1" operator="lessThan">
      <formula>0</formula>
    </cfRule>
  </conditionalFormatting>
  <conditionalFormatting sqref="K44:U44 K8:U22 C8:H11 C26:I39 K26:U40 C20:H21 G12:H19">
    <cfRule type="containsErrors" dxfId="22" priority="69" stopIfTrue="1">
      <formula>ISERROR(C8)</formula>
    </cfRule>
  </conditionalFormatting>
  <conditionalFormatting sqref="G8:H21 G26:H39">
    <cfRule type="expression" dxfId="21" priority="32" stopIfTrue="1">
      <formula>OR($H8-$G8&lt;0,AND($H8 = $G8, $H8 &lt;&gt; 0, $G8 &lt;&gt; 0))</formula>
    </cfRule>
  </conditionalFormatting>
  <conditionalFormatting sqref="K8:K21 K26:K39">
    <cfRule type="expression" dxfId="20" priority="36" stopIfTrue="1">
      <formula>OR(ROUND($K8 * 24 + 0.043, 1) &lt;&gt; ($L8 + $M8))</formula>
    </cfRule>
    <cfRule type="expression" dxfId="19" priority="42" stopIfTrue="1">
      <formula>OR(OR($D8-$C8&lt;0),OR($F8-$E8&lt;0),OR($H8-$G8&lt;0),OR(ROUND($K8 * 24 + 0.043, 1) &lt;&gt; ($L8 + $M8)),OR($K8&gt;1))</formula>
    </cfRule>
  </conditionalFormatting>
  <conditionalFormatting sqref="E26:F39 E8:F11 E20:F21">
    <cfRule type="expression" dxfId="18" priority="24" stopIfTrue="1">
      <formula>OR($F8-$E8&lt;0,AND($F8 = $E8, $F8 &lt;&gt; 0, $E8 &lt;&gt; 0))</formula>
    </cfRule>
  </conditionalFormatting>
  <conditionalFormatting sqref="C26:D39 C8:D11 C20:D21">
    <cfRule type="expression" dxfId="17" priority="23" stopIfTrue="1">
      <formula>OR($D8-$C8&lt;0,AND($D8 = $C8, $D8 &lt;&gt; 0, $C8 &lt;&gt; 0))</formula>
    </cfRule>
  </conditionalFormatting>
  <conditionalFormatting sqref="C20:D21">
    <cfRule type="expression" dxfId="16" priority="17" stopIfTrue="1">
      <formula>OR($D20-$C20&lt;0,AND($D20 = $C20, $D20 &lt;&gt; 0, $C20 &lt;&gt; 0))</formula>
    </cfRule>
  </conditionalFormatting>
  <conditionalFormatting sqref="C30:D31">
    <cfRule type="expression" dxfId="15" priority="16" stopIfTrue="1">
      <formula>OR($D30-$C30&lt;0,AND($D30 = $C30, $D30 &lt;&gt; 0, $C30 &lt;&gt; 0))</formula>
    </cfRule>
  </conditionalFormatting>
  <conditionalFormatting sqref="C32:D33">
    <cfRule type="expression" dxfId="14" priority="15" stopIfTrue="1">
      <formula>OR($D32-$C32&lt;0,AND($D32 = $C32, $D32 &lt;&gt; 0, $C32 &lt;&gt; 0))</formula>
    </cfRule>
  </conditionalFormatting>
  <conditionalFormatting sqref="C34:D35">
    <cfRule type="expression" dxfId="13" priority="14" stopIfTrue="1">
      <formula>OR($D34-$C34&lt;0,AND($D34 = $C34, $D34 &lt;&gt; 0, $C34 &lt;&gt; 0))</formula>
    </cfRule>
  </conditionalFormatting>
  <conditionalFormatting sqref="C36:D37">
    <cfRule type="expression" dxfId="12" priority="13" stopIfTrue="1">
      <formula>OR($D36-$C36&lt;0,AND($D36 = $C36, $D36 &lt;&gt; 0, $C36 &lt;&gt; 0))</formula>
    </cfRule>
  </conditionalFormatting>
  <conditionalFormatting sqref="C38:D39">
    <cfRule type="expression" dxfId="11" priority="12" stopIfTrue="1">
      <formula>OR($D38-$C38&lt;0,AND($D38 = $C38, $D38 &lt;&gt; 0, $C38 &lt;&gt; 0))</formula>
    </cfRule>
  </conditionalFormatting>
  <conditionalFormatting sqref="C30:D31">
    <cfRule type="expression" dxfId="10" priority="11" stopIfTrue="1">
      <formula>OR($D30-$C30&lt;0,AND($D30 = $C30, $D30 &lt;&gt; 0, $C30 &lt;&gt; 0))</formula>
    </cfRule>
  </conditionalFormatting>
  <conditionalFormatting sqref="C32:D33">
    <cfRule type="expression" dxfId="9" priority="10" stopIfTrue="1">
      <formula>OR($D32-$C32&lt;0,AND($D32 = $C32, $D32 &lt;&gt; 0, $C32 &lt;&gt; 0))</formula>
    </cfRule>
  </conditionalFormatting>
  <conditionalFormatting sqref="C34:D35">
    <cfRule type="expression" dxfId="8" priority="9" stopIfTrue="1">
      <formula>OR($D34-$C34&lt;0,AND($D34 = $C34, $D34 &lt;&gt; 0, $C34 &lt;&gt; 0))</formula>
    </cfRule>
  </conditionalFormatting>
  <conditionalFormatting sqref="C36:D37">
    <cfRule type="expression" dxfId="7" priority="8" stopIfTrue="1">
      <formula>OR($D36-$C36&lt;0,AND($D36 = $C36, $D36 &lt;&gt; 0, $C36 &lt;&gt; 0))</formula>
    </cfRule>
  </conditionalFormatting>
  <conditionalFormatting sqref="C38:D39">
    <cfRule type="expression" dxfId="6" priority="7" stopIfTrue="1">
      <formula>OR($D38-$C38&lt;0,AND($D38 = $C38, $D38 &lt;&gt; 0, $C38 &lt;&gt; 0))</formula>
    </cfRule>
  </conditionalFormatting>
  <conditionalFormatting sqref="C38:D39">
    <cfRule type="expression" dxfId="5" priority="6" stopIfTrue="1">
      <formula>OR($D38-$C38&lt;0,AND($D38 = $C38, $D38 &lt;&gt; 0, $C38 &lt;&gt; 0))</formula>
    </cfRule>
  </conditionalFormatting>
  <conditionalFormatting sqref="C12:F19">
    <cfRule type="cellIs" dxfId="4" priority="4" stopIfTrue="1" operator="lessThan">
      <formula>0</formula>
    </cfRule>
  </conditionalFormatting>
  <conditionalFormatting sqref="C12:F19">
    <cfRule type="containsErrors" dxfId="3" priority="5" stopIfTrue="1">
      <formula>ISERROR(C12)</formula>
    </cfRule>
  </conditionalFormatting>
  <conditionalFormatting sqref="E12:F19">
    <cfRule type="expression" dxfId="2" priority="3" stopIfTrue="1">
      <formula>OR($F12-$E12&lt;0,AND($F12 = $E12, $F12 &lt;&gt; 0, $E12 &lt;&gt; 0))</formula>
    </cfRule>
  </conditionalFormatting>
  <conditionalFormatting sqref="C12:D19">
    <cfRule type="expression" dxfId="1" priority="2" stopIfTrue="1">
      <formula>OR($D12-$C12&lt;0,AND($D12 = $C12, $D12 &lt;&gt; 0, $C12 &lt;&gt; 0))</formula>
    </cfRule>
  </conditionalFormatting>
  <conditionalFormatting sqref="C14:D19">
    <cfRule type="expression" dxfId="0" priority="1" stopIfTrue="1">
      <formula>OR($D14-$C14&lt;0,AND($D14 = $C14, $D14 &lt;&gt; 0, $C14 &lt;&gt; 0))</formula>
    </cfRule>
  </conditionalFormatting>
  <dataValidations xWindow="823" yWindow="321" count="2">
    <dataValidation allowBlank="1" showInputMessage="1" sqref="D2 I1:J1 I26:J39 K2:P2 E3:J3 I8:I21 J8 J10 J12 J14 J16 J18 J20:J21"/>
    <dataValidation type="decimal" operator="lessThan" allowBlank="1" showInputMessage="1" showErrorMessage="1" sqref="T26:T39 T8:T21">
      <formula1>24</formula1>
    </dataValidation>
  </dataValidations>
  <printOptions horizontalCentered="1" verticalCentered="1"/>
  <pageMargins left="0" right="0" top="0.25" bottom="0.25" header="0" footer="0"/>
  <pageSetup scale="56" orientation="landscape" r:id="rId1"/>
  <headerFooter scaleWithDoc="0" alignWithMargins="0">
    <oddHeader>&amp;L&amp;G</oddHeader>
  </headerFooter>
  <legacyDrawing r:id="rId2"/>
  <legacyDrawingHF r:id="rId3"/>
  <extLst>
    <ext xmlns:x14="http://schemas.microsoft.com/office/spreadsheetml/2009/9/main" uri="{CCE6A557-97BC-4b89-ADB6-D9C93CAAB3DF}">
      <x14:dataValidations xmlns:xm="http://schemas.microsoft.com/office/excel/2006/main" xWindow="823" yWindow="321" count="6">
        <x14:dataValidation type="list" allowBlank="1" showInputMessage="1">
          <x14:formula1>
            <xm:f>Sheet2!$D$2:$D$50</xm:f>
          </x14:formula1>
          <xm:sqref>U26:U39 L8:S21 U8:U21 L26:S39</xm:sqref>
        </x14:dataValidation>
        <x14:dataValidation type="list" allowBlank="1" showInputMessage="1">
          <x14:formula1>
            <xm:f>Sheet2!$C$2:$C$51</xm:f>
          </x14:formula1>
          <xm:sqref>C26:H39 G8:H21 C8:F11 C20:F21</xm:sqref>
        </x14:dataValidation>
        <x14:dataValidation type="list" allowBlank="1" showInputMessage="1" showErrorMessage="1">
          <x14:formula1>
            <xm:f>Sheet2!$A$1:$A$36</xm:f>
          </x14:formula1>
          <xm:sqref>Q6:S7</xm:sqref>
        </x14:dataValidation>
        <x14:dataValidation type="list" allowBlank="1" showInputMessage="1">
          <x14:formula1>
            <xm:f>Sheet2!$A$1:$A$36</xm:f>
          </x14:formula1>
          <xm:sqref>P6:P7</xm:sqref>
        </x14:dataValidation>
        <x14:dataValidation type="list" allowBlank="1" showInputMessage="1" showErrorMessage="1">
          <x14:formula1>
            <xm:f>Sheet2!$B$3:$B$126</xm:f>
          </x14:formula1>
          <xm:sqref>P4</xm:sqref>
        </x14:dataValidation>
        <x14:dataValidation type="list" allowBlank="1" showInputMessage="1">
          <x14:formula1>
            <xm:f>Sheet2!#REF!</xm:f>
          </x14:formula1>
          <xm:sqref>C12:F19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A13" sqref="A13"/>
    </sheetView>
  </sheetViews>
  <sheetFormatPr defaultRowHeight="15" x14ac:dyDescent="0.25"/>
  <sheetData>
    <row r="1" spans="1:13" ht="15.75" x14ac:dyDescent="0.25">
      <c r="A1" s="155" t="s">
        <v>102</v>
      </c>
    </row>
    <row r="2" spans="1:13" x14ac:dyDescent="0.25">
      <c r="A2" s="147" t="s">
        <v>101</v>
      </c>
      <c r="B2" s="147"/>
      <c r="C2" s="147"/>
    </row>
    <row r="4" spans="1:13" ht="15.75" x14ac:dyDescent="0.25">
      <c r="A4" s="155" t="s">
        <v>107</v>
      </c>
    </row>
    <row r="5" spans="1:13" x14ac:dyDescent="0.25">
      <c r="A5" t="s">
        <v>103</v>
      </c>
    </row>
    <row r="6" spans="1:13" x14ac:dyDescent="0.25">
      <c r="A6" t="s">
        <v>104</v>
      </c>
    </row>
    <row r="7" spans="1:13" x14ac:dyDescent="0.25">
      <c r="A7" t="s">
        <v>105</v>
      </c>
    </row>
    <row r="8" spans="1:13" x14ac:dyDescent="0.25">
      <c r="A8" t="s">
        <v>106</v>
      </c>
    </row>
    <row r="9" spans="1:13" x14ac:dyDescent="0.25">
      <c r="A9" t="s">
        <v>108</v>
      </c>
    </row>
    <row r="10" spans="1:13" x14ac:dyDescent="0.25">
      <c r="A10" t="s">
        <v>109</v>
      </c>
    </row>
    <row r="11" spans="1:13" x14ac:dyDescent="0.25">
      <c r="A11" t="s">
        <v>110</v>
      </c>
    </row>
    <row r="12" spans="1:13" x14ac:dyDescent="0.25">
      <c r="A12" s="147" t="s">
        <v>111</v>
      </c>
      <c r="B12" s="147"/>
      <c r="C12" s="147"/>
      <c r="D12" s="147"/>
      <c r="E12" s="147"/>
      <c r="F12" s="147"/>
      <c r="G12" s="147"/>
      <c r="H12" s="147"/>
      <c r="I12" s="147"/>
      <c r="J12" s="147"/>
    </row>
    <row r="14" spans="1:13" ht="15" customHeight="1" x14ac:dyDescent="0.25">
      <c r="A14" s="155" t="s">
        <v>100</v>
      </c>
    </row>
    <row r="16" spans="1:13" ht="83.25" customHeight="1" x14ac:dyDescent="0.25">
      <c r="A16" s="148" t="s">
        <v>92</v>
      </c>
      <c r="B16" s="148"/>
      <c r="C16" s="148"/>
      <c r="D16" s="148"/>
      <c r="E16" s="148"/>
      <c r="F16" s="148"/>
      <c r="G16" s="148"/>
      <c r="H16" s="148"/>
      <c r="I16" s="148"/>
      <c r="J16" s="148"/>
      <c r="K16" s="148"/>
      <c r="L16" s="148"/>
      <c r="M16" s="148"/>
    </row>
    <row r="17" spans="1:13" x14ac:dyDescent="0.25">
      <c r="A17" s="150"/>
    </row>
    <row r="18" spans="1:13" x14ac:dyDescent="0.25">
      <c r="A18" s="150" t="s">
        <v>93</v>
      </c>
    </row>
    <row r="19" spans="1:13" ht="27.75" customHeight="1" x14ac:dyDescent="0.25">
      <c r="A19" s="152" t="s">
        <v>94</v>
      </c>
      <c r="B19" s="152"/>
      <c r="C19" s="152"/>
      <c r="D19" s="152"/>
      <c r="E19" s="152"/>
      <c r="F19" s="152"/>
      <c r="G19" s="152"/>
      <c r="H19" s="152"/>
      <c r="I19" s="152"/>
      <c r="J19" s="152"/>
      <c r="K19" s="152"/>
      <c r="L19" s="152"/>
      <c r="M19" s="152"/>
    </row>
    <row r="20" spans="1:13" x14ac:dyDescent="0.25">
      <c r="A20" s="151" t="s">
        <v>95</v>
      </c>
      <c r="B20" s="151"/>
      <c r="C20" s="151"/>
      <c r="D20" s="151"/>
      <c r="E20" s="151"/>
      <c r="F20" s="151"/>
      <c r="G20" s="151"/>
      <c r="H20" s="151"/>
      <c r="I20" s="151"/>
      <c r="J20" s="151"/>
      <c r="K20" s="151"/>
      <c r="L20" s="151"/>
      <c r="M20" s="151"/>
    </row>
    <row r="21" spans="1:13" ht="31.5" customHeight="1" x14ac:dyDescent="0.25">
      <c r="A21" s="152" t="s">
        <v>96</v>
      </c>
      <c r="B21" s="152"/>
      <c r="C21" s="152"/>
      <c r="D21" s="152"/>
      <c r="E21" s="152"/>
      <c r="F21" s="152"/>
      <c r="G21" s="152"/>
      <c r="H21" s="152"/>
      <c r="I21" s="152"/>
      <c r="J21" s="152"/>
      <c r="K21" s="152"/>
      <c r="L21" s="152"/>
      <c r="M21" s="152"/>
    </row>
    <row r="22" spans="1:13" ht="29.25" customHeight="1" x14ac:dyDescent="0.25">
      <c r="A22" s="153" t="s">
        <v>97</v>
      </c>
      <c r="B22" s="153"/>
      <c r="C22" s="153"/>
      <c r="D22" s="153"/>
      <c r="E22" s="153"/>
      <c r="F22" s="153"/>
      <c r="G22" s="153"/>
      <c r="H22" s="153"/>
      <c r="I22" s="153"/>
      <c r="J22" s="153"/>
      <c r="K22" s="153"/>
      <c r="L22" s="153"/>
      <c r="M22" s="153"/>
    </row>
    <row r="23" spans="1:13" ht="33.75" customHeight="1" x14ac:dyDescent="0.25">
      <c r="A23" s="153" t="s">
        <v>98</v>
      </c>
      <c r="B23" s="153"/>
      <c r="C23" s="153"/>
      <c r="D23" s="153"/>
      <c r="E23" s="153"/>
      <c r="F23" s="153"/>
      <c r="G23" s="153"/>
      <c r="H23" s="153"/>
      <c r="I23" s="153"/>
      <c r="J23" s="153"/>
      <c r="K23" s="153"/>
      <c r="L23" s="153"/>
      <c r="M23" s="153"/>
    </row>
    <row r="24" spans="1:13" ht="35.25" customHeight="1" x14ac:dyDescent="0.25">
      <c r="A24" s="154" t="s">
        <v>99</v>
      </c>
      <c r="B24" s="154"/>
      <c r="C24" s="154"/>
      <c r="D24" s="154"/>
      <c r="E24" s="154"/>
      <c r="F24" s="154"/>
      <c r="G24" s="154"/>
      <c r="H24" s="154"/>
      <c r="I24" s="154"/>
      <c r="J24" s="154"/>
      <c r="K24" s="154"/>
      <c r="L24" s="154"/>
      <c r="M24" s="154"/>
    </row>
    <row r="27" spans="1:13" ht="15.75" x14ac:dyDescent="0.25">
      <c r="A27" s="155" t="s">
        <v>83</v>
      </c>
    </row>
    <row r="29" spans="1:13" ht="36.75" customHeight="1" x14ac:dyDescent="0.25">
      <c r="A29" s="149" t="s">
        <v>84</v>
      </c>
      <c r="B29" s="149"/>
      <c r="C29" s="149"/>
      <c r="D29" s="149"/>
      <c r="E29" s="149"/>
      <c r="F29" s="149"/>
      <c r="G29" s="149"/>
      <c r="H29" s="149"/>
      <c r="I29" s="149"/>
      <c r="J29" s="149"/>
      <c r="K29" s="149"/>
      <c r="L29" s="149"/>
      <c r="M29" s="149"/>
    </row>
    <row r="31" spans="1:13" x14ac:dyDescent="0.25">
      <c r="A31" s="146" t="s">
        <v>85</v>
      </c>
    </row>
    <row r="33" spans="1:13" ht="33.75" customHeight="1" x14ac:dyDescent="0.25">
      <c r="A33" s="148" t="s">
        <v>86</v>
      </c>
      <c r="B33" s="148"/>
      <c r="C33" s="148"/>
      <c r="D33" s="148"/>
      <c r="E33" s="148"/>
      <c r="F33" s="148"/>
      <c r="G33" s="148"/>
      <c r="H33" s="148"/>
      <c r="I33" s="148"/>
      <c r="J33" s="148"/>
      <c r="K33" s="148"/>
      <c r="L33" s="148"/>
      <c r="M33" s="148"/>
    </row>
    <row r="36" spans="1:13" x14ac:dyDescent="0.25">
      <c r="A36" s="146" t="s">
        <v>87</v>
      </c>
    </row>
    <row r="38" spans="1:13" ht="27" customHeight="1" x14ac:dyDescent="0.25">
      <c r="A38" s="148" t="s">
        <v>88</v>
      </c>
      <c r="B38" s="148"/>
      <c r="C38" s="148"/>
      <c r="D38" s="148"/>
      <c r="E38" s="148"/>
      <c r="F38" s="148"/>
      <c r="G38" s="148"/>
      <c r="H38" s="148"/>
      <c r="I38" s="148"/>
      <c r="J38" s="148"/>
      <c r="K38" s="148"/>
      <c r="L38" s="148"/>
      <c r="M38" s="148"/>
    </row>
    <row r="41" spans="1:13" x14ac:dyDescent="0.25">
      <c r="A41" s="146" t="s">
        <v>89</v>
      </c>
    </row>
    <row r="43" spans="1:13" ht="45" customHeight="1" x14ac:dyDescent="0.25">
      <c r="A43" s="148" t="s">
        <v>90</v>
      </c>
      <c r="B43" s="148"/>
      <c r="C43" s="148"/>
      <c r="D43" s="148"/>
      <c r="E43" s="148"/>
      <c r="F43" s="148"/>
      <c r="G43" s="148"/>
      <c r="H43" s="148"/>
      <c r="I43" s="148"/>
      <c r="J43" s="148"/>
      <c r="K43" s="148"/>
      <c r="L43" s="148"/>
      <c r="M43" s="148"/>
    </row>
    <row r="46" spans="1:13" ht="66" customHeight="1" x14ac:dyDescent="0.25">
      <c r="A46" s="148" t="s">
        <v>91</v>
      </c>
      <c r="B46" s="148"/>
      <c r="C46" s="148"/>
      <c r="D46" s="148"/>
      <c r="E46" s="148"/>
      <c r="F46" s="148"/>
      <c r="G46" s="148"/>
      <c r="H46" s="148"/>
      <c r="I46" s="148"/>
      <c r="J46" s="148"/>
      <c r="K46" s="148"/>
      <c r="L46" s="148"/>
      <c r="M46" s="148"/>
    </row>
  </sheetData>
  <mergeCells count="14">
    <mergeCell ref="A22:M22"/>
    <mergeCell ref="A23:M23"/>
    <mergeCell ref="A24:M24"/>
    <mergeCell ref="A2:C2"/>
    <mergeCell ref="A12:J12"/>
    <mergeCell ref="A29:M29"/>
    <mergeCell ref="A33:M33"/>
    <mergeCell ref="A38:M38"/>
    <mergeCell ref="A43:M43"/>
    <mergeCell ref="A46:M46"/>
    <mergeCell ref="A16:M16"/>
    <mergeCell ref="A19:M19"/>
    <mergeCell ref="A20:M20"/>
    <mergeCell ref="A21:M21"/>
  </mergeCells>
  <hyperlinks>
    <hyperlink ref="A24" r:id="rId1" display="https://hr.unm.edu/contact-unm-human-resource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7"/>
  <sheetViews>
    <sheetView workbookViewId="0">
      <selection activeCell="A37" sqref="A37"/>
    </sheetView>
  </sheetViews>
  <sheetFormatPr defaultColWidth="8.85546875" defaultRowHeight="15" x14ac:dyDescent="0.25"/>
  <cols>
    <col min="1" max="1" width="39.28515625" customWidth="1"/>
    <col min="2" max="2" width="23.7109375" customWidth="1"/>
    <col min="3" max="3" width="12.140625" bestFit="1" customWidth="1"/>
  </cols>
  <sheetData>
    <row r="1" spans="1:8" ht="15" customHeight="1" x14ac:dyDescent="0.25">
      <c r="A1" s="9" t="s">
        <v>61</v>
      </c>
      <c r="B1" s="2" t="s">
        <v>45</v>
      </c>
      <c r="C1" s="2" t="s">
        <v>57</v>
      </c>
      <c r="D1" s="2" t="s">
        <v>58</v>
      </c>
      <c r="E1" s="3"/>
      <c r="F1" s="3"/>
    </row>
    <row r="2" spans="1:8" ht="15" customHeight="1" x14ac:dyDescent="0.25">
      <c r="A2" s="10" t="s">
        <v>21</v>
      </c>
      <c r="C2" s="5"/>
      <c r="D2" s="8">
        <v>0</v>
      </c>
      <c r="E2" s="3">
        <v>0</v>
      </c>
      <c r="F2" s="3"/>
      <c r="H2" s="1"/>
    </row>
    <row r="3" spans="1:8" ht="15" customHeight="1" x14ac:dyDescent="0.25">
      <c r="A3" s="10" t="s">
        <v>64</v>
      </c>
      <c r="B3" s="4">
        <v>43470</v>
      </c>
      <c r="C3" s="5">
        <v>0</v>
      </c>
      <c r="D3" s="11">
        <v>0.5</v>
      </c>
      <c r="E3" s="3">
        <v>24</v>
      </c>
      <c r="F3" s="3"/>
      <c r="H3" s="1"/>
    </row>
    <row r="4" spans="1:8" ht="15" customHeight="1" x14ac:dyDescent="0.25">
      <c r="A4" s="10" t="s">
        <v>43</v>
      </c>
      <c r="B4" s="4">
        <f>B3+14</f>
        <v>43484</v>
      </c>
      <c r="C4" s="5">
        <v>2.0833333333333332E-2</v>
      </c>
      <c r="D4" s="11">
        <v>1</v>
      </c>
      <c r="E4" s="3"/>
      <c r="F4" s="3"/>
      <c r="H4" s="1"/>
    </row>
    <row r="5" spans="1:8" ht="15" customHeight="1" x14ac:dyDescent="0.25">
      <c r="A5" s="10" t="s">
        <v>23</v>
      </c>
      <c r="B5" s="4">
        <f>B4+14</f>
        <v>43498</v>
      </c>
      <c r="C5" s="5">
        <v>4.1666666666666664E-2</v>
      </c>
      <c r="D5" s="11">
        <v>1.5</v>
      </c>
      <c r="E5" s="3"/>
      <c r="F5" s="3"/>
      <c r="H5" s="1"/>
    </row>
    <row r="6" spans="1:8" ht="15" customHeight="1" x14ac:dyDescent="0.25">
      <c r="A6" s="10" t="s">
        <v>22</v>
      </c>
      <c r="B6" s="4">
        <f>B5+14</f>
        <v>43512</v>
      </c>
      <c r="C6" s="5">
        <v>6.25E-2</v>
      </c>
      <c r="D6" s="11">
        <v>2</v>
      </c>
      <c r="E6" s="3"/>
      <c r="F6" s="3"/>
      <c r="H6" s="1"/>
    </row>
    <row r="7" spans="1:8" ht="15" customHeight="1" x14ac:dyDescent="0.25">
      <c r="A7" s="10" t="s">
        <v>25</v>
      </c>
      <c r="B7" s="4">
        <f t="shared" ref="B7:B67" si="0">B6+14</f>
        <v>43526</v>
      </c>
      <c r="C7" s="5">
        <v>8.3333333333333329E-2</v>
      </c>
      <c r="D7" s="11">
        <v>2.5</v>
      </c>
      <c r="E7" s="3"/>
      <c r="F7" s="3"/>
      <c r="G7" s="12"/>
      <c r="H7" s="1"/>
    </row>
    <row r="8" spans="1:8" ht="15" customHeight="1" x14ac:dyDescent="0.25">
      <c r="A8" s="10" t="s">
        <v>24</v>
      </c>
      <c r="B8" s="4">
        <f t="shared" si="0"/>
        <v>43540</v>
      </c>
      <c r="C8" s="5">
        <v>0.10416666666666667</v>
      </c>
      <c r="D8" s="11">
        <v>3</v>
      </c>
      <c r="E8" s="3"/>
      <c r="F8" s="3"/>
      <c r="G8" s="12"/>
      <c r="H8" s="1"/>
    </row>
    <row r="9" spans="1:8" ht="15" customHeight="1" x14ac:dyDescent="0.25">
      <c r="A9" s="10" t="s">
        <v>67</v>
      </c>
      <c r="B9" s="4">
        <f t="shared" si="0"/>
        <v>43554</v>
      </c>
      <c r="C9" s="5">
        <v>0.125</v>
      </c>
      <c r="D9" s="11">
        <v>3.5</v>
      </c>
      <c r="E9" s="3"/>
      <c r="F9" s="3"/>
      <c r="G9" s="12"/>
      <c r="H9" s="1"/>
    </row>
    <row r="10" spans="1:8" ht="15" customHeight="1" x14ac:dyDescent="0.25">
      <c r="A10" s="10" t="s">
        <v>27</v>
      </c>
      <c r="B10" s="4">
        <f t="shared" si="0"/>
        <v>43568</v>
      </c>
      <c r="C10" s="5">
        <v>0.14583333333333334</v>
      </c>
      <c r="D10" s="11">
        <v>4</v>
      </c>
      <c r="E10" s="3"/>
      <c r="F10" s="3"/>
      <c r="G10" s="12"/>
      <c r="H10" s="1"/>
    </row>
    <row r="11" spans="1:8" ht="15" customHeight="1" x14ac:dyDescent="0.25">
      <c r="A11" s="10" t="s">
        <v>26</v>
      </c>
      <c r="B11" s="4">
        <f t="shared" si="0"/>
        <v>43582</v>
      </c>
      <c r="C11" s="5">
        <v>0.16666666666666666</v>
      </c>
      <c r="D11" s="11">
        <v>4.5</v>
      </c>
      <c r="E11" s="3"/>
      <c r="F11" s="3"/>
      <c r="G11" s="12"/>
      <c r="H11" s="1"/>
    </row>
    <row r="12" spans="1:8" ht="15" customHeight="1" x14ac:dyDescent="0.25">
      <c r="A12" s="10" t="s">
        <v>28</v>
      </c>
      <c r="B12" s="4">
        <f t="shared" si="0"/>
        <v>43596</v>
      </c>
      <c r="C12" s="5">
        <v>0.1875</v>
      </c>
      <c r="D12" s="11">
        <v>5</v>
      </c>
      <c r="E12" s="3"/>
      <c r="F12" s="3"/>
      <c r="G12" s="12"/>
      <c r="H12" s="1"/>
    </row>
    <row r="13" spans="1:8" ht="15" customHeight="1" x14ac:dyDescent="0.25">
      <c r="A13" s="10" t="s">
        <v>34</v>
      </c>
      <c r="B13" s="4">
        <f t="shared" si="0"/>
        <v>43610</v>
      </c>
      <c r="C13" s="5">
        <v>0.20833333333333334</v>
      </c>
      <c r="D13" s="11">
        <v>5.5</v>
      </c>
      <c r="E13" s="3"/>
      <c r="F13" s="3"/>
      <c r="G13" s="12"/>
      <c r="H13" s="1"/>
    </row>
    <row r="14" spans="1:8" ht="15" customHeight="1" x14ac:dyDescent="0.25">
      <c r="A14" s="10" t="s">
        <v>35</v>
      </c>
      <c r="B14" s="4">
        <f t="shared" si="0"/>
        <v>43624</v>
      </c>
      <c r="C14" s="5">
        <v>0.22916666666666666</v>
      </c>
      <c r="D14" s="11">
        <v>6</v>
      </c>
      <c r="E14" s="3"/>
      <c r="F14" s="3"/>
      <c r="G14" s="12"/>
      <c r="H14" s="1"/>
    </row>
    <row r="15" spans="1:8" ht="15" customHeight="1" x14ac:dyDescent="0.25">
      <c r="A15" s="10" t="s">
        <v>36</v>
      </c>
      <c r="B15" s="4">
        <f t="shared" si="0"/>
        <v>43638</v>
      </c>
      <c r="C15" s="5">
        <v>0.25</v>
      </c>
      <c r="D15" s="11">
        <v>6.5</v>
      </c>
      <c r="E15" s="3"/>
      <c r="F15" s="3"/>
      <c r="G15" s="12"/>
      <c r="H15" s="1"/>
    </row>
    <row r="16" spans="1:8" ht="15" customHeight="1" x14ac:dyDescent="0.25">
      <c r="A16" s="10" t="s">
        <v>37</v>
      </c>
      <c r="B16" s="4">
        <f t="shared" si="0"/>
        <v>43652</v>
      </c>
      <c r="C16" s="5">
        <v>0.27083333333333331</v>
      </c>
      <c r="D16" s="11">
        <v>7</v>
      </c>
      <c r="E16" s="3"/>
      <c r="F16" s="3"/>
      <c r="G16" s="12"/>
      <c r="H16" s="1"/>
    </row>
    <row r="17" spans="1:8" x14ac:dyDescent="0.25">
      <c r="A17" s="10" t="s">
        <v>38</v>
      </c>
      <c r="B17" s="4">
        <f t="shared" si="0"/>
        <v>43666</v>
      </c>
      <c r="C17" s="5">
        <v>0.29166666666666669</v>
      </c>
      <c r="D17" s="11">
        <v>7.5</v>
      </c>
      <c r="E17" s="3"/>
      <c r="F17" s="3"/>
      <c r="G17" s="12"/>
      <c r="H17" s="1"/>
    </row>
    <row r="18" spans="1:8" x14ac:dyDescent="0.25">
      <c r="A18" s="10" t="s">
        <v>72</v>
      </c>
      <c r="B18" s="4">
        <f t="shared" si="0"/>
        <v>43680</v>
      </c>
      <c r="C18" s="5">
        <v>0.3125</v>
      </c>
      <c r="D18" s="11">
        <v>8</v>
      </c>
      <c r="E18" s="3"/>
      <c r="F18" s="3"/>
      <c r="G18" s="12"/>
      <c r="H18" s="1"/>
    </row>
    <row r="19" spans="1:8" ht="15" customHeight="1" x14ac:dyDescent="0.25">
      <c r="A19" s="10" t="s">
        <v>70</v>
      </c>
      <c r="B19" s="4">
        <f t="shared" si="0"/>
        <v>43694</v>
      </c>
      <c r="C19" s="5">
        <v>0.33333333333333331</v>
      </c>
      <c r="D19" s="11">
        <v>8.5</v>
      </c>
      <c r="E19" s="3"/>
      <c r="F19" s="3"/>
      <c r="G19" s="12"/>
      <c r="H19" s="1"/>
    </row>
    <row r="20" spans="1:8" ht="15" customHeight="1" x14ac:dyDescent="0.25">
      <c r="A20" s="10" t="s">
        <v>65</v>
      </c>
      <c r="B20" s="4">
        <f t="shared" si="0"/>
        <v>43708</v>
      </c>
      <c r="C20" s="5">
        <v>0.35416666666666669</v>
      </c>
      <c r="D20" s="11">
        <v>9</v>
      </c>
      <c r="E20" s="3"/>
      <c r="F20" s="3"/>
      <c r="G20" s="12"/>
      <c r="H20" s="1"/>
    </row>
    <row r="21" spans="1:8" ht="15" customHeight="1" x14ac:dyDescent="0.25">
      <c r="A21" s="10" t="s">
        <v>66</v>
      </c>
      <c r="B21" s="4">
        <f t="shared" si="0"/>
        <v>43722</v>
      </c>
      <c r="C21" s="5">
        <v>0.375</v>
      </c>
      <c r="D21" s="11">
        <v>9.5</v>
      </c>
      <c r="E21" s="3"/>
      <c r="F21" s="3"/>
      <c r="G21" s="12"/>
      <c r="H21" s="1"/>
    </row>
    <row r="22" spans="1:8" ht="15" customHeight="1" x14ac:dyDescent="0.25">
      <c r="A22" s="10" t="s">
        <v>44</v>
      </c>
      <c r="B22" s="4">
        <f t="shared" si="0"/>
        <v>43736</v>
      </c>
      <c r="C22" s="5">
        <v>0.39583333333333331</v>
      </c>
      <c r="D22" s="11">
        <v>10</v>
      </c>
      <c r="E22" s="3"/>
      <c r="F22" s="3"/>
      <c r="G22" s="12"/>
      <c r="H22" s="1"/>
    </row>
    <row r="23" spans="1:8" ht="15" customHeight="1" x14ac:dyDescent="0.25">
      <c r="A23" s="10" t="s">
        <v>40</v>
      </c>
      <c r="B23" s="4">
        <f t="shared" si="0"/>
        <v>43750</v>
      </c>
      <c r="C23" s="5">
        <v>0.41666666666666669</v>
      </c>
      <c r="D23" s="11">
        <v>10.5</v>
      </c>
      <c r="E23" s="3"/>
      <c r="F23" s="3"/>
      <c r="G23" s="12"/>
      <c r="H23" s="1"/>
    </row>
    <row r="24" spans="1:8" ht="15" customHeight="1" x14ac:dyDescent="0.25">
      <c r="A24" s="10" t="s">
        <v>41</v>
      </c>
      <c r="B24" s="4">
        <f t="shared" si="0"/>
        <v>43764</v>
      </c>
      <c r="C24" s="5">
        <v>0.4375</v>
      </c>
      <c r="D24" s="11">
        <v>11</v>
      </c>
      <c r="E24" s="3"/>
      <c r="F24" s="3"/>
      <c r="G24" s="12"/>
      <c r="H24" s="1"/>
    </row>
    <row r="25" spans="1:8" ht="15" customHeight="1" x14ac:dyDescent="0.25">
      <c r="A25" s="10" t="s">
        <v>39</v>
      </c>
      <c r="B25" s="4">
        <f t="shared" si="0"/>
        <v>43778</v>
      </c>
      <c r="C25" s="5">
        <v>0.45833333333333331</v>
      </c>
      <c r="D25" s="11">
        <v>11.5</v>
      </c>
      <c r="E25" s="3"/>
      <c r="F25" s="3"/>
      <c r="G25" s="12"/>
      <c r="H25" s="1"/>
    </row>
    <row r="26" spans="1:8" ht="15" customHeight="1" x14ac:dyDescent="0.25">
      <c r="A26" s="10" t="s">
        <v>71</v>
      </c>
      <c r="B26" s="4">
        <f t="shared" si="0"/>
        <v>43792</v>
      </c>
      <c r="C26" s="5">
        <v>0.47916666666666669</v>
      </c>
      <c r="D26" s="11">
        <v>12</v>
      </c>
      <c r="E26" s="3"/>
      <c r="F26" s="3"/>
      <c r="H26" s="1"/>
    </row>
    <row r="27" spans="1:8" ht="15" customHeight="1" x14ac:dyDescent="0.25">
      <c r="A27" s="10" t="s">
        <v>42</v>
      </c>
      <c r="B27" s="4">
        <f t="shared" si="0"/>
        <v>43806</v>
      </c>
      <c r="C27" s="5">
        <v>0.5</v>
      </c>
      <c r="D27" s="11">
        <v>12.5</v>
      </c>
      <c r="E27" s="3"/>
      <c r="F27" s="3"/>
    </row>
    <row r="28" spans="1:8" ht="15" customHeight="1" x14ac:dyDescent="0.25">
      <c r="A28" s="10" t="s">
        <v>76</v>
      </c>
      <c r="B28" s="4">
        <f t="shared" si="0"/>
        <v>43820</v>
      </c>
      <c r="C28" s="5">
        <v>0.52083333333333337</v>
      </c>
      <c r="D28" s="11">
        <v>13</v>
      </c>
      <c r="E28" s="3"/>
      <c r="F28" s="3"/>
    </row>
    <row r="29" spans="1:8" ht="15" customHeight="1" x14ac:dyDescent="0.25">
      <c r="A29" s="10" t="s">
        <v>29</v>
      </c>
      <c r="B29" s="4">
        <f t="shared" si="0"/>
        <v>43834</v>
      </c>
      <c r="C29" s="5">
        <v>0.54166666666666663</v>
      </c>
      <c r="D29" s="11">
        <v>13.5</v>
      </c>
      <c r="E29" s="3"/>
      <c r="F29" s="3"/>
    </row>
    <row r="30" spans="1:8" ht="15" customHeight="1" x14ac:dyDescent="0.25">
      <c r="A30" s="10" t="s">
        <v>30</v>
      </c>
      <c r="B30" s="4">
        <f t="shared" si="0"/>
        <v>43848</v>
      </c>
      <c r="C30" s="5">
        <v>0.5625</v>
      </c>
      <c r="D30" s="11">
        <v>14</v>
      </c>
      <c r="E30" s="3"/>
      <c r="F30" s="3"/>
    </row>
    <row r="31" spans="1:8" ht="15" customHeight="1" x14ac:dyDescent="0.25">
      <c r="A31" s="10" t="s">
        <v>31</v>
      </c>
      <c r="B31" s="4">
        <f t="shared" si="0"/>
        <v>43862</v>
      </c>
      <c r="C31" s="5">
        <v>0.58333333333333337</v>
      </c>
      <c r="D31" s="11">
        <v>14.5</v>
      </c>
      <c r="E31" s="3"/>
      <c r="F31" s="3"/>
    </row>
    <row r="32" spans="1:8" ht="15" customHeight="1" x14ac:dyDescent="0.25">
      <c r="A32" s="10" t="s">
        <v>32</v>
      </c>
      <c r="B32" s="4">
        <f t="shared" si="0"/>
        <v>43876</v>
      </c>
      <c r="C32" s="5">
        <v>0.60416666666666663</v>
      </c>
      <c r="D32" s="11">
        <v>15</v>
      </c>
      <c r="E32" s="3"/>
      <c r="F32" s="3"/>
    </row>
    <row r="33" spans="1:6" x14ac:dyDescent="0.25">
      <c r="A33" s="10" t="s">
        <v>68</v>
      </c>
      <c r="B33" s="4">
        <f t="shared" si="0"/>
        <v>43890</v>
      </c>
      <c r="C33" s="5">
        <v>0.625</v>
      </c>
      <c r="D33" s="11">
        <v>15.5</v>
      </c>
      <c r="E33" s="3"/>
      <c r="F33" s="3"/>
    </row>
    <row r="34" spans="1:6" ht="15" customHeight="1" x14ac:dyDescent="0.25">
      <c r="A34" s="10" t="s">
        <v>69</v>
      </c>
      <c r="B34" s="4">
        <f t="shared" si="0"/>
        <v>43904</v>
      </c>
      <c r="C34" s="5">
        <v>0.64583333333333337</v>
      </c>
      <c r="D34" s="11">
        <v>16</v>
      </c>
      <c r="E34" s="3"/>
      <c r="F34" s="3"/>
    </row>
    <row r="35" spans="1:6" x14ac:dyDescent="0.25">
      <c r="A35" s="10" t="s">
        <v>33</v>
      </c>
      <c r="B35" s="4">
        <f t="shared" si="0"/>
        <v>43918</v>
      </c>
      <c r="C35" s="5">
        <v>0.66666666666666663</v>
      </c>
      <c r="D35" s="11">
        <v>16.5</v>
      </c>
      <c r="E35" s="3"/>
      <c r="F35" s="3"/>
    </row>
    <row r="36" spans="1:6" x14ac:dyDescent="0.25">
      <c r="A36" s="10" t="s">
        <v>77</v>
      </c>
      <c r="B36" s="4">
        <f t="shared" si="0"/>
        <v>43932</v>
      </c>
      <c r="C36" s="5">
        <v>0.6875</v>
      </c>
      <c r="D36" s="11">
        <v>17</v>
      </c>
      <c r="E36" s="3"/>
      <c r="F36" s="3"/>
    </row>
    <row r="37" spans="1:6" x14ac:dyDescent="0.25">
      <c r="A37" s="6"/>
      <c r="B37" s="4">
        <f t="shared" si="0"/>
        <v>43946</v>
      </c>
      <c r="C37" s="5">
        <v>0.70833333333333337</v>
      </c>
      <c r="D37" s="11">
        <v>17.5</v>
      </c>
      <c r="E37" s="3"/>
      <c r="F37" s="3"/>
    </row>
    <row r="38" spans="1:6" x14ac:dyDescent="0.25">
      <c r="A38" s="6"/>
      <c r="B38" s="4">
        <f t="shared" si="0"/>
        <v>43960</v>
      </c>
      <c r="C38" s="5">
        <v>0.72916666666666663</v>
      </c>
      <c r="D38" s="11">
        <v>18</v>
      </c>
      <c r="E38" s="3"/>
      <c r="F38" s="3"/>
    </row>
    <row r="39" spans="1:6" x14ac:dyDescent="0.25">
      <c r="A39" s="7"/>
      <c r="B39" s="4">
        <f t="shared" si="0"/>
        <v>43974</v>
      </c>
      <c r="C39" s="5">
        <v>0.75</v>
      </c>
      <c r="D39" s="11">
        <v>18.5</v>
      </c>
      <c r="E39" s="3"/>
      <c r="F39" s="3"/>
    </row>
    <row r="40" spans="1:6" x14ac:dyDescent="0.25">
      <c r="A40" s="7"/>
      <c r="B40" s="4">
        <f t="shared" si="0"/>
        <v>43988</v>
      </c>
      <c r="C40" s="5">
        <v>0.77083333333333337</v>
      </c>
      <c r="D40" s="11">
        <v>19</v>
      </c>
      <c r="E40" s="3"/>
      <c r="F40" s="3"/>
    </row>
    <row r="41" spans="1:6" x14ac:dyDescent="0.25">
      <c r="A41" s="7"/>
      <c r="B41" s="4">
        <f t="shared" si="0"/>
        <v>44002</v>
      </c>
      <c r="C41" s="5">
        <v>0.79166666666666663</v>
      </c>
      <c r="D41" s="11">
        <v>19.5</v>
      </c>
      <c r="E41" s="3"/>
      <c r="F41" s="3"/>
    </row>
    <row r="42" spans="1:6" x14ac:dyDescent="0.25">
      <c r="A42" s="7"/>
      <c r="B42" s="4">
        <f t="shared" si="0"/>
        <v>44016</v>
      </c>
      <c r="C42" s="5">
        <v>0.8125</v>
      </c>
      <c r="D42" s="11">
        <v>20</v>
      </c>
      <c r="E42" s="3"/>
      <c r="F42" s="3"/>
    </row>
    <row r="43" spans="1:6" x14ac:dyDescent="0.25">
      <c r="A43" s="7"/>
      <c r="B43" s="4">
        <f t="shared" si="0"/>
        <v>44030</v>
      </c>
      <c r="C43" s="5">
        <v>0.83333333333333337</v>
      </c>
      <c r="D43" s="11">
        <v>20.5</v>
      </c>
      <c r="E43" s="3"/>
      <c r="F43" s="3"/>
    </row>
    <row r="44" spans="1:6" x14ac:dyDescent="0.25">
      <c r="A44" s="3"/>
      <c r="B44" s="4">
        <f t="shared" si="0"/>
        <v>44044</v>
      </c>
      <c r="C44" s="5">
        <v>0.85416666666666663</v>
      </c>
      <c r="D44" s="11">
        <v>21</v>
      </c>
      <c r="E44" s="3"/>
      <c r="F44" s="3"/>
    </row>
    <row r="45" spans="1:6" x14ac:dyDescent="0.25">
      <c r="A45" s="3"/>
      <c r="B45" s="4">
        <f t="shared" si="0"/>
        <v>44058</v>
      </c>
      <c r="C45" s="5">
        <v>0.875</v>
      </c>
      <c r="D45" s="11">
        <v>21.5</v>
      </c>
      <c r="E45" s="3"/>
      <c r="F45" s="3"/>
    </row>
    <row r="46" spans="1:6" x14ac:dyDescent="0.25">
      <c r="A46" s="3"/>
      <c r="B46" s="4">
        <f t="shared" si="0"/>
        <v>44072</v>
      </c>
      <c r="C46" s="5">
        <v>0.89583333333333337</v>
      </c>
      <c r="D46" s="11">
        <v>22</v>
      </c>
      <c r="E46" s="3"/>
      <c r="F46" s="3"/>
    </row>
    <row r="47" spans="1:6" x14ac:dyDescent="0.25">
      <c r="A47" s="3"/>
      <c r="B47" s="4">
        <f t="shared" si="0"/>
        <v>44086</v>
      </c>
      <c r="C47" s="5">
        <v>0.91666666666666663</v>
      </c>
      <c r="D47" s="11">
        <v>22.5</v>
      </c>
      <c r="E47" s="3"/>
      <c r="F47" s="3"/>
    </row>
    <row r="48" spans="1:6" x14ac:dyDescent="0.25">
      <c r="A48" s="3"/>
      <c r="B48" s="4">
        <f>B47+14</f>
        <v>44100</v>
      </c>
      <c r="C48" s="5">
        <v>0.9375</v>
      </c>
      <c r="D48" s="11">
        <v>23</v>
      </c>
      <c r="E48" s="3"/>
      <c r="F48" s="3"/>
    </row>
    <row r="49" spans="1:6" x14ac:dyDescent="0.25">
      <c r="A49" s="3"/>
      <c r="B49" s="4">
        <f t="shared" si="0"/>
        <v>44114</v>
      </c>
      <c r="C49" s="5">
        <v>0.95833333333333304</v>
      </c>
      <c r="D49" s="11">
        <v>23.5</v>
      </c>
      <c r="E49" s="3"/>
      <c r="F49" s="3"/>
    </row>
    <row r="50" spans="1:6" x14ac:dyDescent="0.25">
      <c r="A50" s="3"/>
      <c r="B50" s="4">
        <f t="shared" si="0"/>
        <v>44128</v>
      </c>
      <c r="C50" s="5">
        <v>0.97916666666666696</v>
      </c>
      <c r="D50" s="11">
        <v>24</v>
      </c>
      <c r="E50" s="3"/>
      <c r="F50" s="3"/>
    </row>
    <row r="51" spans="1:6" x14ac:dyDescent="0.25">
      <c r="A51" s="3"/>
      <c r="B51" s="4">
        <f t="shared" si="0"/>
        <v>44142</v>
      </c>
      <c r="C51" s="5">
        <v>0.99930555555555556</v>
      </c>
      <c r="D51" s="3"/>
      <c r="E51" s="3"/>
      <c r="F51" s="3"/>
    </row>
    <row r="52" spans="1:6" x14ac:dyDescent="0.25">
      <c r="A52" s="3"/>
      <c r="B52" s="4">
        <f t="shared" si="0"/>
        <v>44156</v>
      </c>
      <c r="C52" s="3"/>
      <c r="D52" s="3"/>
      <c r="E52" s="3"/>
      <c r="F52" s="3"/>
    </row>
    <row r="53" spans="1:6" x14ac:dyDescent="0.25">
      <c r="A53" s="3"/>
      <c r="B53" s="4">
        <f t="shared" si="0"/>
        <v>44170</v>
      </c>
      <c r="C53" s="3"/>
      <c r="D53" s="3"/>
      <c r="E53" s="3"/>
      <c r="F53" s="3"/>
    </row>
    <row r="54" spans="1:6" x14ac:dyDescent="0.25">
      <c r="A54" s="3"/>
      <c r="B54" s="4">
        <f t="shared" si="0"/>
        <v>44184</v>
      </c>
      <c r="C54" s="3"/>
      <c r="D54" s="3"/>
      <c r="E54" s="3"/>
      <c r="F54" s="3"/>
    </row>
    <row r="55" spans="1:6" x14ac:dyDescent="0.25">
      <c r="A55" s="3"/>
      <c r="B55" s="4">
        <f t="shared" si="0"/>
        <v>44198</v>
      </c>
      <c r="C55" s="3"/>
      <c r="D55" s="3"/>
      <c r="E55" s="3"/>
      <c r="F55" s="3"/>
    </row>
    <row r="56" spans="1:6" x14ac:dyDescent="0.25">
      <c r="A56" s="3"/>
      <c r="B56" s="4">
        <f t="shared" si="0"/>
        <v>44212</v>
      </c>
      <c r="C56" s="3"/>
      <c r="D56" s="3"/>
      <c r="E56" s="3"/>
      <c r="F56" s="3"/>
    </row>
    <row r="57" spans="1:6" x14ac:dyDescent="0.25">
      <c r="A57" s="3"/>
      <c r="B57" s="4">
        <f t="shared" si="0"/>
        <v>44226</v>
      </c>
      <c r="C57" s="3"/>
      <c r="D57" s="3"/>
      <c r="E57" s="3"/>
      <c r="F57" s="3"/>
    </row>
    <row r="58" spans="1:6" x14ac:dyDescent="0.25">
      <c r="A58" s="3"/>
      <c r="B58" s="4">
        <f t="shared" si="0"/>
        <v>44240</v>
      </c>
      <c r="C58" s="3"/>
      <c r="D58" s="3"/>
      <c r="E58" s="3"/>
      <c r="F58" s="3"/>
    </row>
    <row r="59" spans="1:6" x14ac:dyDescent="0.25">
      <c r="A59" s="3"/>
      <c r="B59" s="4">
        <f t="shared" si="0"/>
        <v>44254</v>
      </c>
      <c r="C59" s="3"/>
      <c r="D59" s="3"/>
      <c r="E59" s="3"/>
      <c r="F59" s="3"/>
    </row>
    <row r="60" spans="1:6" x14ac:dyDescent="0.25">
      <c r="A60" s="3"/>
      <c r="B60" s="4">
        <f t="shared" si="0"/>
        <v>44268</v>
      </c>
    </row>
    <row r="61" spans="1:6" x14ac:dyDescent="0.25">
      <c r="B61" s="4">
        <f t="shared" si="0"/>
        <v>44282</v>
      </c>
    </row>
    <row r="62" spans="1:6" x14ac:dyDescent="0.25">
      <c r="B62" s="4">
        <f t="shared" si="0"/>
        <v>44296</v>
      </c>
    </row>
    <row r="63" spans="1:6" x14ac:dyDescent="0.25">
      <c r="B63" s="4">
        <f t="shared" si="0"/>
        <v>44310</v>
      </c>
    </row>
    <row r="64" spans="1:6" x14ac:dyDescent="0.25">
      <c r="B64" s="4">
        <f t="shared" si="0"/>
        <v>44324</v>
      </c>
    </row>
    <row r="65" spans="2:2" x14ac:dyDescent="0.25">
      <c r="B65" s="4">
        <f t="shared" si="0"/>
        <v>44338</v>
      </c>
    </row>
    <row r="66" spans="2:2" x14ac:dyDescent="0.25">
      <c r="B66" s="4">
        <f t="shared" si="0"/>
        <v>44352</v>
      </c>
    </row>
    <row r="67" spans="2:2" x14ac:dyDescent="0.25">
      <c r="B67" s="4">
        <f t="shared" si="0"/>
        <v>44366</v>
      </c>
    </row>
    <row r="68" spans="2:2" x14ac:dyDescent="0.25">
      <c r="B68" s="4">
        <f t="shared" ref="B68:B125" si="1">B67+14</f>
        <v>44380</v>
      </c>
    </row>
    <row r="69" spans="2:2" x14ac:dyDescent="0.25">
      <c r="B69" s="4">
        <f t="shared" si="1"/>
        <v>44394</v>
      </c>
    </row>
    <row r="70" spans="2:2" x14ac:dyDescent="0.25">
      <c r="B70" s="4">
        <f t="shared" si="1"/>
        <v>44408</v>
      </c>
    </row>
    <row r="71" spans="2:2" x14ac:dyDescent="0.25">
      <c r="B71" s="4">
        <f t="shared" si="1"/>
        <v>44422</v>
      </c>
    </row>
    <row r="72" spans="2:2" x14ac:dyDescent="0.25">
      <c r="B72" s="4">
        <f t="shared" si="1"/>
        <v>44436</v>
      </c>
    </row>
    <row r="73" spans="2:2" x14ac:dyDescent="0.25">
      <c r="B73" s="4">
        <f t="shared" si="1"/>
        <v>44450</v>
      </c>
    </row>
    <row r="74" spans="2:2" x14ac:dyDescent="0.25">
      <c r="B74" s="4">
        <f t="shared" si="1"/>
        <v>44464</v>
      </c>
    </row>
    <row r="75" spans="2:2" x14ac:dyDescent="0.25">
      <c r="B75" s="4">
        <f t="shared" si="1"/>
        <v>44478</v>
      </c>
    </row>
    <row r="76" spans="2:2" x14ac:dyDescent="0.25">
      <c r="B76" s="4">
        <f t="shared" si="1"/>
        <v>44492</v>
      </c>
    </row>
    <row r="77" spans="2:2" x14ac:dyDescent="0.25">
      <c r="B77" s="4">
        <f t="shared" si="1"/>
        <v>44506</v>
      </c>
    </row>
    <row r="78" spans="2:2" x14ac:dyDescent="0.25">
      <c r="B78" s="4">
        <f t="shared" si="1"/>
        <v>44520</v>
      </c>
    </row>
    <row r="79" spans="2:2" x14ac:dyDescent="0.25">
      <c r="B79" s="4">
        <f t="shared" si="1"/>
        <v>44534</v>
      </c>
    </row>
    <row r="80" spans="2:2" x14ac:dyDescent="0.25">
      <c r="B80" s="4">
        <f t="shared" si="1"/>
        <v>44548</v>
      </c>
    </row>
    <row r="81" spans="2:2" x14ac:dyDescent="0.25">
      <c r="B81" s="4">
        <f t="shared" si="1"/>
        <v>44562</v>
      </c>
    </row>
    <row r="82" spans="2:2" x14ac:dyDescent="0.25">
      <c r="B82" s="4">
        <f t="shared" si="1"/>
        <v>44576</v>
      </c>
    </row>
    <row r="83" spans="2:2" x14ac:dyDescent="0.25">
      <c r="B83" s="4">
        <f t="shared" si="1"/>
        <v>44590</v>
      </c>
    </row>
    <row r="84" spans="2:2" x14ac:dyDescent="0.25">
      <c r="B84" s="4">
        <f t="shared" si="1"/>
        <v>44604</v>
      </c>
    </row>
    <row r="85" spans="2:2" x14ac:dyDescent="0.25">
      <c r="B85" s="4">
        <f t="shared" si="1"/>
        <v>44618</v>
      </c>
    </row>
    <row r="86" spans="2:2" x14ac:dyDescent="0.25">
      <c r="B86" s="4">
        <f t="shared" si="1"/>
        <v>44632</v>
      </c>
    </row>
    <row r="87" spans="2:2" x14ac:dyDescent="0.25">
      <c r="B87" s="4">
        <f t="shared" si="1"/>
        <v>44646</v>
      </c>
    </row>
    <row r="88" spans="2:2" x14ac:dyDescent="0.25">
      <c r="B88" s="4">
        <f t="shared" si="1"/>
        <v>44660</v>
      </c>
    </row>
    <row r="89" spans="2:2" x14ac:dyDescent="0.25">
      <c r="B89" s="4">
        <f t="shared" si="1"/>
        <v>44674</v>
      </c>
    </row>
    <row r="90" spans="2:2" x14ac:dyDescent="0.25">
      <c r="B90" s="4">
        <f t="shared" si="1"/>
        <v>44688</v>
      </c>
    </row>
    <row r="91" spans="2:2" x14ac:dyDescent="0.25">
      <c r="B91" s="4">
        <f t="shared" si="1"/>
        <v>44702</v>
      </c>
    </row>
    <row r="92" spans="2:2" x14ac:dyDescent="0.25">
      <c r="B92" s="4">
        <f t="shared" si="1"/>
        <v>44716</v>
      </c>
    </row>
    <row r="93" spans="2:2" x14ac:dyDescent="0.25">
      <c r="B93" s="4">
        <f t="shared" si="1"/>
        <v>44730</v>
      </c>
    </row>
    <row r="94" spans="2:2" x14ac:dyDescent="0.25">
      <c r="B94" s="4">
        <f t="shared" si="1"/>
        <v>44744</v>
      </c>
    </row>
    <row r="95" spans="2:2" x14ac:dyDescent="0.25">
      <c r="B95" s="4">
        <f t="shared" si="1"/>
        <v>44758</v>
      </c>
    </row>
    <row r="96" spans="2:2" x14ac:dyDescent="0.25">
      <c r="B96" s="4">
        <f t="shared" si="1"/>
        <v>44772</v>
      </c>
    </row>
    <row r="97" spans="2:2" x14ac:dyDescent="0.25">
      <c r="B97" s="4">
        <f t="shared" si="1"/>
        <v>44786</v>
      </c>
    </row>
    <row r="98" spans="2:2" x14ac:dyDescent="0.25">
      <c r="B98" s="4">
        <f t="shared" si="1"/>
        <v>44800</v>
      </c>
    </row>
    <row r="99" spans="2:2" x14ac:dyDescent="0.25">
      <c r="B99" s="4">
        <f t="shared" si="1"/>
        <v>44814</v>
      </c>
    </row>
    <row r="100" spans="2:2" x14ac:dyDescent="0.25">
      <c r="B100" s="4">
        <f t="shared" si="1"/>
        <v>44828</v>
      </c>
    </row>
    <row r="101" spans="2:2" x14ac:dyDescent="0.25">
      <c r="B101" s="4">
        <f t="shared" si="1"/>
        <v>44842</v>
      </c>
    </row>
    <row r="102" spans="2:2" x14ac:dyDescent="0.25">
      <c r="B102" s="4">
        <f t="shared" si="1"/>
        <v>44856</v>
      </c>
    </row>
    <row r="103" spans="2:2" x14ac:dyDescent="0.25">
      <c r="B103" s="4">
        <f t="shared" si="1"/>
        <v>44870</v>
      </c>
    </row>
    <row r="104" spans="2:2" x14ac:dyDescent="0.25">
      <c r="B104" s="4">
        <f t="shared" si="1"/>
        <v>44884</v>
      </c>
    </row>
    <row r="105" spans="2:2" x14ac:dyDescent="0.25">
      <c r="B105" s="4">
        <f t="shared" si="1"/>
        <v>44898</v>
      </c>
    </row>
    <row r="106" spans="2:2" x14ac:dyDescent="0.25">
      <c r="B106" s="4">
        <f t="shared" si="1"/>
        <v>44912</v>
      </c>
    </row>
    <row r="107" spans="2:2" x14ac:dyDescent="0.25">
      <c r="B107" s="4">
        <f t="shared" si="1"/>
        <v>44926</v>
      </c>
    </row>
    <row r="108" spans="2:2" x14ac:dyDescent="0.25">
      <c r="B108" s="4">
        <f t="shared" si="1"/>
        <v>44940</v>
      </c>
    </row>
    <row r="109" spans="2:2" x14ac:dyDescent="0.25">
      <c r="B109" s="4">
        <f t="shared" si="1"/>
        <v>44954</v>
      </c>
    </row>
    <row r="110" spans="2:2" x14ac:dyDescent="0.25">
      <c r="B110" s="4">
        <f t="shared" si="1"/>
        <v>44968</v>
      </c>
    </row>
    <row r="111" spans="2:2" x14ac:dyDescent="0.25">
      <c r="B111" s="4">
        <f t="shared" si="1"/>
        <v>44982</v>
      </c>
    </row>
    <row r="112" spans="2:2" x14ac:dyDescent="0.25">
      <c r="B112" s="4">
        <f t="shared" si="1"/>
        <v>44996</v>
      </c>
    </row>
    <row r="113" spans="2:2" x14ac:dyDescent="0.25">
      <c r="B113" s="4">
        <f t="shared" si="1"/>
        <v>45010</v>
      </c>
    </row>
    <row r="114" spans="2:2" x14ac:dyDescent="0.25">
      <c r="B114" s="4">
        <f t="shared" si="1"/>
        <v>45024</v>
      </c>
    </row>
    <row r="115" spans="2:2" x14ac:dyDescent="0.25">
      <c r="B115" s="4">
        <f t="shared" si="1"/>
        <v>45038</v>
      </c>
    </row>
    <row r="116" spans="2:2" x14ac:dyDescent="0.25">
      <c r="B116" s="4">
        <f t="shared" si="1"/>
        <v>45052</v>
      </c>
    </row>
    <row r="117" spans="2:2" x14ac:dyDescent="0.25">
      <c r="B117" s="4">
        <f t="shared" si="1"/>
        <v>45066</v>
      </c>
    </row>
    <row r="118" spans="2:2" x14ac:dyDescent="0.25">
      <c r="B118" s="4">
        <f t="shared" si="1"/>
        <v>45080</v>
      </c>
    </row>
    <row r="119" spans="2:2" x14ac:dyDescent="0.25">
      <c r="B119" s="4">
        <f t="shared" si="1"/>
        <v>45094</v>
      </c>
    </row>
    <row r="120" spans="2:2" x14ac:dyDescent="0.25">
      <c r="B120" s="4">
        <f t="shared" si="1"/>
        <v>45108</v>
      </c>
    </row>
    <row r="121" spans="2:2" x14ac:dyDescent="0.25">
      <c r="B121" s="4">
        <f t="shared" si="1"/>
        <v>45122</v>
      </c>
    </row>
    <row r="122" spans="2:2" x14ac:dyDescent="0.25">
      <c r="B122" s="4">
        <f t="shared" si="1"/>
        <v>45136</v>
      </c>
    </row>
    <row r="123" spans="2:2" x14ac:dyDescent="0.25">
      <c r="B123" s="4">
        <f t="shared" si="1"/>
        <v>45150</v>
      </c>
    </row>
    <row r="124" spans="2:2" x14ac:dyDescent="0.25">
      <c r="B124" s="4">
        <f t="shared" si="1"/>
        <v>45164</v>
      </c>
    </row>
    <row r="125" spans="2:2" x14ac:dyDescent="0.25">
      <c r="B125" s="4">
        <f t="shared" si="1"/>
        <v>45178</v>
      </c>
    </row>
    <row r="126" spans="2:2" x14ac:dyDescent="0.25">
      <c r="B126" s="4">
        <f>B125+14</f>
        <v>45192</v>
      </c>
    </row>
    <row r="127" spans="2:2" x14ac:dyDescent="0.25">
      <c r="B127" s="12"/>
    </row>
  </sheetData>
  <dataConsolid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EC8AB788-656F-4E62-B95B-C334FCEFB94F}">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BiWeekly</vt:lpstr>
      <vt:lpstr>Special Instructions</vt:lpstr>
      <vt:lpstr>Sheet2</vt:lpstr>
      <vt:lpstr>_12_6_2008</vt:lpstr>
      <vt:lpstr>_30</vt:lpstr>
      <vt:lpstr>Time</vt:lpstr>
      <vt:lpstr>Times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HRIT;Caleb Morse</dc:creator>
  <cp:lastModifiedBy>%username%</cp:lastModifiedBy>
  <cp:lastPrinted>2015-10-07T22:47:19Z</cp:lastPrinted>
  <dcterms:created xsi:type="dcterms:W3CDTF">2008-01-18T01:00:57Z</dcterms:created>
  <dcterms:modified xsi:type="dcterms:W3CDTF">2020-03-25T22:17:25Z</dcterms:modified>
</cp:coreProperties>
</file>